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https://sribarcom-my.sharepoint.com/personal/rok_sribar_com/Documents/Docs_ACA/Slalom/National Team Trials Procedures (non-Olympic years)/2021/"/>
    </mc:Choice>
  </mc:AlternateContent>
  <xr:revisionPtr revIDLastSave="1" documentId="8_{78040E3D-94B8-994F-B5A4-3569CE30BBAC}" xr6:coauthVersionLast="46" xr6:coauthVersionMax="46" xr10:uidLastSave="{20E9AEBF-DFCD-BF4D-B1C6-91C9120D825B}"/>
  <bookViews>
    <workbookView xWindow="0" yWindow="500" windowWidth="40960" windowHeight="24460" activeTab="1" xr2:uid="{A5FB493F-BD0F-A549-8D5C-34A07BDEC9A1}"/>
  </bookViews>
  <sheets>
    <sheet name="2019 EAP" sheetId="1" r:id="rId1"/>
    <sheet name="2021 EAP" sheetId="2" r:id="rId2"/>
    <sheet name="Example EAP Junior" sheetId="3" r:id="rId3"/>
    <sheet name="Example EAP" sheetId="4" r:id="rId4"/>
  </sheets>
  <definedNames>
    <definedName name="_xlnm.Print_Area" localSheetId="0">'2019 EAP'!$C$2:$W$93</definedName>
    <definedName name="_xlnm.Print_Area" localSheetId="1">'2021 EAP'!$C$1:$T$39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" l="1"/>
  <c r="E6" i="4"/>
  <c r="E5" i="4"/>
  <c r="E4" i="4"/>
  <c r="F4" i="4" s="1"/>
  <c r="E3" i="3"/>
  <c r="N88" i="2"/>
  <c r="K88" i="2"/>
  <c r="H88" i="2"/>
  <c r="E88" i="2"/>
  <c r="N87" i="2"/>
  <c r="S87" i="2" s="1"/>
  <c r="K87" i="2"/>
  <c r="R87" i="2" s="1"/>
  <c r="H87" i="2"/>
  <c r="Q87" i="2" s="1"/>
  <c r="E87" i="2"/>
  <c r="S84" i="2"/>
  <c r="R84" i="2"/>
  <c r="Q84" i="2"/>
  <c r="N80" i="2"/>
  <c r="K80" i="2"/>
  <c r="H80" i="2"/>
  <c r="E80" i="2"/>
  <c r="N79" i="2"/>
  <c r="S79" i="2" s="1"/>
  <c r="K79" i="2"/>
  <c r="R79" i="2" s="1"/>
  <c r="H79" i="2"/>
  <c r="Q79" i="2" s="1"/>
  <c r="E79" i="2"/>
  <c r="S76" i="2"/>
  <c r="R76" i="2"/>
  <c r="Q76" i="2"/>
  <c r="N72" i="2"/>
  <c r="K72" i="2"/>
  <c r="H72" i="2"/>
  <c r="E72" i="2"/>
  <c r="N71" i="2"/>
  <c r="S71" i="2" s="1"/>
  <c r="K71" i="2"/>
  <c r="R71" i="2" s="1"/>
  <c r="H71" i="2"/>
  <c r="Q71" i="2" s="1"/>
  <c r="E71" i="2"/>
  <c r="S68" i="2"/>
  <c r="R68" i="2"/>
  <c r="Q68" i="2"/>
  <c r="N64" i="2"/>
  <c r="K64" i="2"/>
  <c r="H64" i="2"/>
  <c r="E64" i="2"/>
  <c r="N63" i="2"/>
  <c r="S63" i="2" s="1"/>
  <c r="K63" i="2"/>
  <c r="R63" i="2" s="1"/>
  <c r="H63" i="2"/>
  <c r="Q63" i="2" s="1"/>
  <c r="E63" i="2"/>
  <c r="S60" i="2"/>
  <c r="R60" i="2"/>
  <c r="Q60" i="2"/>
  <c r="N56" i="2"/>
  <c r="K56" i="2"/>
  <c r="H56" i="2"/>
  <c r="E56" i="2"/>
  <c r="S55" i="2"/>
  <c r="N55" i="2"/>
  <c r="K55" i="2"/>
  <c r="H55" i="2"/>
  <c r="Q55" i="2" s="1"/>
  <c r="E55" i="2"/>
  <c r="R55" i="2" s="1"/>
  <c r="S52" i="2"/>
  <c r="R52" i="2"/>
  <c r="Q52" i="2"/>
  <c r="N48" i="2"/>
  <c r="K48" i="2"/>
  <c r="H48" i="2"/>
  <c r="E48" i="2"/>
  <c r="S47" i="2"/>
  <c r="R47" i="2"/>
  <c r="Q47" i="2"/>
  <c r="N47" i="2"/>
  <c r="K47" i="2"/>
  <c r="H47" i="2"/>
  <c r="E47" i="2"/>
  <c r="S44" i="2"/>
  <c r="R44" i="2"/>
  <c r="Q44" i="2"/>
  <c r="N40" i="2"/>
  <c r="K40" i="2"/>
  <c r="H40" i="2"/>
  <c r="E40" i="2"/>
  <c r="S39" i="2"/>
  <c r="Q39" i="2"/>
  <c r="N39" i="2"/>
  <c r="K39" i="2"/>
  <c r="R39" i="2" s="1"/>
  <c r="H39" i="2"/>
  <c r="E39" i="2"/>
  <c r="S36" i="2"/>
  <c r="R36" i="2"/>
  <c r="Q36" i="2"/>
  <c r="N32" i="2"/>
  <c r="K32" i="2"/>
  <c r="H32" i="2"/>
  <c r="E32" i="2"/>
  <c r="N31" i="2"/>
  <c r="S31" i="2" s="1"/>
  <c r="K31" i="2"/>
  <c r="R31" i="2" s="1"/>
  <c r="H31" i="2"/>
  <c r="E31" i="2"/>
  <c r="Q31" i="2" s="1"/>
  <c r="S28" i="2"/>
  <c r="R28" i="2"/>
  <c r="Q28" i="2"/>
  <c r="N24" i="2"/>
  <c r="K24" i="2"/>
  <c r="H24" i="2"/>
  <c r="E24" i="2"/>
  <c r="N23" i="2"/>
  <c r="S23" i="2" s="1"/>
  <c r="K23" i="2"/>
  <c r="R23" i="2" s="1"/>
  <c r="H23" i="2"/>
  <c r="Q23" i="2" s="1"/>
  <c r="E23" i="2"/>
  <c r="S20" i="2"/>
  <c r="R20" i="2"/>
  <c r="Q20" i="2"/>
  <c r="N16" i="2"/>
  <c r="K16" i="2"/>
  <c r="H16" i="2"/>
  <c r="E16" i="2"/>
  <c r="N15" i="2"/>
  <c r="S15" i="2" s="1"/>
  <c r="K15" i="2"/>
  <c r="R15" i="2" s="1"/>
  <c r="H15" i="2"/>
  <c r="Q15" i="2" s="1"/>
  <c r="E15" i="2"/>
  <c r="S12" i="2"/>
  <c r="AA6" i="2" s="1"/>
  <c r="R12" i="2"/>
  <c r="Z6" i="2" s="1"/>
  <c r="Q12" i="2"/>
  <c r="N8" i="2"/>
  <c r="K8" i="2"/>
  <c r="H8" i="2"/>
  <c r="E8" i="2"/>
  <c r="N7" i="2"/>
  <c r="S7" i="2" s="1"/>
  <c r="AA5" i="2" s="1"/>
  <c r="D6" i="3" s="1"/>
  <c r="E6" i="3" s="1"/>
  <c r="K7" i="2"/>
  <c r="R7" i="2" s="1"/>
  <c r="H7" i="2"/>
  <c r="Q7" i="2" s="1"/>
  <c r="E7" i="2"/>
  <c r="Y6" i="2"/>
  <c r="S4" i="2"/>
  <c r="R4" i="2"/>
  <c r="Q4" i="2"/>
  <c r="Q93" i="1"/>
  <c r="V93" i="1" s="1"/>
  <c r="N93" i="1"/>
  <c r="U93" i="1" s="1"/>
  <c r="K93" i="1"/>
  <c r="T93" i="1" s="1"/>
  <c r="H93" i="1"/>
  <c r="E93" i="1"/>
  <c r="S93" i="1" s="1"/>
  <c r="V90" i="1"/>
  <c r="U90" i="1"/>
  <c r="T90" i="1"/>
  <c r="S90" i="1"/>
  <c r="Q85" i="1"/>
  <c r="V85" i="1" s="1"/>
  <c r="N85" i="1"/>
  <c r="U85" i="1" s="1"/>
  <c r="K85" i="1"/>
  <c r="T85" i="1" s="1"/>
  <c r="H85" i="1"/>
  <c r="S85" i="1" s="1"/>
  <c r="E85" i="1"/>
  <c r="V82" i="1"/>
  <c r="U82" i="1"/>
  <c r="T82" i="1"/>
  <c r="S82" i="1"/>
  <c r="Q77" i="1"/>
  <c r="V77" i="1" s="1"/>
  <c r="N77" i="1"/>
  <c r="U77" i="1" s="1"/>
  <c r="K77" i="1"/>
  <c r="T77" i="1" s="1"/>
  <c r="H77" i="1"/>
  <c r="S77" i="1" s="1"/>
  <c r="E77" i="1"/>
  <c r="V74" i="1"/>
  <c r="U74" i="1"/>
  <c r="T74" i="1"/>
  <c r="S74" i="1"/>
  <c r="V69" i="1"/>
  <c r="U69" i="1"/>
  <c r="Q69" i="1"/>
  <c r="N69" i="1"/>
  <c r="K69" i="1"/>
  <c r="T69" i="1" s="1"/>
  <c r="H69" i="1"/>
  <c r="S69" i="1" s="1"/>
  <c r="E69" i="1"/>
  <c r="V66" i="1"/>
  <c r="U66" i="1"/>
  <c r="T66" i="1"/>
  <c r="S66" i="1"/>
  <c r="U61" i="1"/>
  <c r="T61" i="1"/>
  <c r="S61" i="1"/>
  <c r="Q61" i="1"/>
  <c r="V61" i="1" s="1"/>
  <c r="N61" i="1"/>
  <c r="K61" i="1"/>
  <c r="H61" i="1"/>
  <c r="E61" i="1"/>
  <c r="V58" i="1"/>
  <c r="V98" i="1" s="1"/>
  <c r="U58" i="1"/>
  <c r="T58" i="1"/>
  <c r="S58" i="1"/>
  <c r="Q53" i="1"/>
  <c r="V53" i="1" s="1"/>
  <c r="N53" i="1"/>
  <c r="U53" i="1" s="1"/>
  <c r="K53" i="1"/>
  <c r="T53" i="1" s="1"/>
  <c r="H53" i="1"/>
  <c r="S53" i="1" s="1"/>
  <c r="E53" i="1"/>
  <c r="V50" i="1"/>
  <c r="U50" i="1"/>
  <c r="T50" i="1"/>
  <c r="S50" i="1"/>
  <c r="Q45" i="1"/>
  <c r="N45" i="1"/>
  <c r="U45" i="1" s="1"/>
  <c r="K45" i="1"/>
  <c r="T45" i="1" s="1"/>
  <c r="H45" i="1"/>
  <c r="S45" i="1" s="1"/>
  <c r="E45" i="1"/>
  <c r="U42" i="1"/>
  <c r="T42" i="1"/>
  <c r="S42" i="1"/>
  <c r="Q37" i="1"/>
  <c r="N37" i="1"/>
  <c r="U37" i="1" s="1"/>
  <c r="K37" i="1"/>
  <c r="T37" i="1" s="1"/>
  <c r="H37" i="1"/>
  <c r="S37" i="1" s="1"/>
  <c r="E37" i="1"/>
  <c r="U34" i="1"/>
  <c r="T34" i="1"/>
  <c r="S34" i="1"/>
  <c r="T29" i="1"/>
  <c r="S29" i="1"/>
  <c r="Q29" i="1"/>
  <c r="N29" i="1"/>
  <c r="U29" i="1" s="1"/>
  <c r="K29" i="1"/>
  <c r="H29" i="1"/>
  <c r="E29" i="1"/>
  <c r="U26" i="1"/>
  <c r="T26" i="1"/>
  <c r="S26" i="1"/>
  <c r="Q21" i="1"/>
  <c r="N21" i="1"/>
  <c r="U21" i="1" s="1"/>
  <c r="K21" i="1"/>
  <c r="T21" i="1" s="1"/>
  <c r="H21" i="1"/>
  <c r="S21" i="1" s="1"/>
  <c r="E21" i="1"/>
  <c r="U18" i="1"/>
  <c r="T18" i="1"/>
  <c r="S18" i="1"/>
  <c r="Q13" i="1"/>
  <c r="N13" i="1"/>
  <c r="U13" i="1" s="1"/>
  <c r="K13" i="1"/>
  <c r="T13" i="1" s="1"/>
  <c r="H13" i="1"/>
  <c r="S13" i="1" s="1"/>
  <c r="E13" i="1"/>
  <c r="U10" i="1"/>
  <c r="U98" i="1" s="1"/>
  <c r="T10" i="1"/>
  <c r="T98" i="1" s="1"/>
  <c r="S10" i="1"/>
  <c r="S98" i="1" s="1"/>
  <c r="Z5" i="2" l="1"/>
  <c r="D5" i="3" s="1"/>
  <c r="E5" i="3" s="1"/>
  <c r="Y5" i="2"/>
  <c r="D4" i="3" s="1"/>
  <c r="E4" i="3" s="1"/>
  <c r="U4" i="1"/>
  <c r="S4" i="1"/>
  <c r="T4" i="1"/>
  <c r="V4" i="1"/>
  <c r="F5" i="4"/>
  <c r="G4" i="4"/>
  <c r="H4" i="4" s="1"/>
  <c r="F6" i="4" l="1"/>
  <c r="G5" i="4"/>
  <c r="H5" i="4" s="1"/>
  <c r="F3" i="3"/>
  <c r="G3" i="3" s="1"/>
  <c r="H3" i="3" s="1"/>
  <c r="F6" i="3"/>
  <c r="G6" i="3" s="1"/>
  <c r="H6" i="3" s="1"/>
  <c r="F5" i="3"/>
  <c r="G5" i="3" s="1"/>
  <c r="H5" i="3" s="1"/>
  <c r="F4" i="3"/>
  <c r="G4" i="3" s="1"/>
  <c r="H4" i="3" s="1"/>
  <c r="F7" i="4" l="1"/>
  <c r="G7" i="4" s="1"/>
  <c r="H7" i="4" s="1"/>
  <c r="G6" i="4"/>
  <c r="H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tc={C44D23E9-2710-EE45-867A-4F8C23CCEF56}</author>
  </authors>
  <commentList>
    <comment ref="U25" authorId="0" shapeId="0" xr:uid="{C44D23E9-2710-EE45-867A-4F8C23CCEF56}">
      <text>
        <t>[Threaded comment]
Your version of Excel allows you to read this threaded comment; however, any edits to it will get removed if the file is opened in a newer version of Excel. Learn more: https://go.microsoft.com/fwlink/?linkid=870924
Comment:
    C1W event course was different than others event courses; hence, this result is not included in EAP calculation.</t>
      </text>
    </comment>
  </commentList>
</comments>
</file>

<file path=xl/sharedStrings.xml><?xml version="1.0" encoding="utf-8"?>
<sst xmlns="http://schemas.openxmlformats.org/spreadsheetml/2006/main" count="764" uniqueCount="124">
  <si>
    <t>Rank</t>
  </si>
  <si>
    <t>K1M</t>
  </si>
  <si>
    <t>K1W</t>
  </si>
  <si>
    <t>C1M</t>
  </si>
  <si>
    <t>C1W</t>
  </si>
  <si>
    <t>C2X</t>
  </si>
  <si>
    <t>PRINDIS</t>
  </si>
  <si>
    <t>CHOURRAUT</t>
  </si>
  <si>
    <t>TASIADIS</t>
  </si>
  <si>
    <t>WOODS</t>
  </si>
  <si>
    <t>% of top boat</t>
  </si>
  <si>
    <t>PRSKAVEC</t>
  </si>
  <si>
    <t>BENUS</t>
  </si>
  <si>
    <t>FRANKLIN</t>
  </si>
  <si>
    <t>SCHUBERT</t>
  </si>
  <si>
    <t>FUNK</t>
  </si>
  <si>
    <t>IVALDI</t>
  </si>
  <si>
    <t>JANCOVA</t>
  </si>
  <si>
    <t>AVG top3</t>
  </si>
  <si>
    <t>% of AVG top3</t>
  </si>
  <si>
    <t>FOX</t>
  </si>
  <si>
    <t>AIGNER</t>
  </si>
  <si>
    <t>DUKATOVA</t>
  </si>
  <si>
    <t>KRAGELJ</t>
  </si>
  <si>
    <t>ANTON</t>
  </si>
  <si>
    <t>STOECKLIN</t>
  </si>
  <si>
    <t>DE GENNARO</t>
  </si>
  <si>
    <t>MARTIKAN</t>
  </si>
  <si>
    <t>VILARRUBLA</t>
  </si>
  <si>
    <t>ADACHI</t>
  </si>
  <si>
    <t>TERCELJ</t>
  </si>
  <si>
    <t>BURGESS</t>
  </si>
  <si>
    <t>LAWRENCE</t>
  </si>
  <si>
    <t>SMOLEN</t>
  </si>
  <si>
    <t>SLAFKOVSKY</t>
  </si>
  <si>
    <t>WOLFFHARDT</t>
  </si>
  <si>
    <t>KAUZER</t>
  </si>
  <si>
    <t>LEITNER</t>
  </si>
  <si>
    <t>FISEROVA</t>
  </si>
  <si>
    <t>SAVSEK</t>
  </si>
  <si>
    <t>NEVEU</t>
  </si>
  <si>
    <t>THOMAS</t>
  </si>
  <si>
    <t>WERATSCHNIG</t>
  </si>
  <si>
    <t>TUNKA</t>
  </si>
  <si>
    <t>HENRY
PRIGENT</t>
  </si>
  <si>
    <t>FERRARI
HORN</t>
  </si>
  <si>
    <t>SATILA</t>
  </si>
  <si>
    <t>VOJTOVA
MASEK</t>
  </si>
  <si>
    <t>STANOVSKA
BATIK</t>
  </si>
  <si>
    <t>POPIELA</t>
  </si>
  <si>
    <t>KUHNLE</t>
  </si>
  <si>
    <t>FISEROVA
JANE</t>
  </si>
  <si>
    <t>CLARKE</t>
  </si>
  <si>
    <t>WESTLEY</t>
  </si>
  <si>
    <t>PRIGENT
HENRY</t>
  </si>
  <si>
    <t>FLORENCE</t>
  </si>
  <si>
    <t>FISEROVA_x000D_
JANE</t>
  </si>
  <si>
    <t>BAUDU</t>
  </si>
  <si>
    <t>STANOVSKA_x000D_
BATIK</t>
  </si>
  <si>
    <t>HORN</t>
  </si>
  <si>
    <t>JANE</t>
  </si>
  <si>
    <t>STACH_x000D_
POCHWALA</t>
  </si>
  <si>
    <t>SCHORNBERG
BECKER</t>
  </si>
  <si>
    <t>BOZIC</t>
  </si>
  <si>
    <t>DELFOUR</t>
  </si>
  <si>
    <t>GARGAUD CHANUT</t>
  </si>
  <si>
    <t>POCHWALA
STACH</t>
  </si>
  <si>
    <t>EIGEL</t>
  </si>
  <si>
    <t>CALCULATIONS OF EAPs FOR 2019 USA TEAM TRIALS</t>
  </si>
  <si>
    <t>AVG % of winners</t>
  </si>
  <si>
    <t>2017 WC1 Prague</t>
  </si>
  <si>
    <t>2017 WC2 Augsburg</t>
  </si>
  <si>
    <t>2017 WC3 Markkleeberg</t>
  </si>
  <si>
    <t>2017 WC4 Ivrea</t>
  </si>
  <si>
    <t>2017 WC5 La Seu</t>
  </si>
  <si>
    <t>2017 World Championships Pau</t>
  </si>
  <si>
    <t>2018 WC1 Liptovsky Mikulas</t>
  </si>
  <si>
    <t>2018 WC2 Krakow</t>
  </si>
  <si>
    <t>2018 WC3 Augsburg</t>
  </si>
  <si>
    <t>2018 WC5 La Seu</t>
  </si>
  <si>
    <t>2018 World Championships Rio</t>
  </si>
  <si>
    <t>2017-2018</t>
  </si>
  <si>
    <t>AVG% of AVG top3</t>
  </si>
  <si>
    <t>CALCULATIONS OF EAPs FOR 2021 USA TEAM TRIALS</t>
  </si>
  <si>
    <t>WC1</t>
  </si>
  <si>
    <t>2019 WC1 Lee Valley</t>
  </si>
  <si>
    <t>JONES</t>
  </si>
  <si>
    <t>JACQUET</t>
  </si>
  <si>
    <t>DORIA VILARRUBLA</t>
  </si>
  <si>
    <t>MALEK</t>
  </si>
  <si>
    <t>PASIUT</t>
  </si>
  <si>
    <t>2019 WC2 Bratislava</t>
  </si>
  <si>
    <t>COLAZINGARI</t>
  </si>
  <si>
    <t>BERCIC</t>
  </si>
  <si>
    <t>US</t>
  </si>
  <si>
    <t>LEIBFARTH</t>
  </si>
  <si>
    <t>2019 WC3 Tacen</t>
  </si>
  <si>
    <t>2019 WC4 Markkleeberg</t>
  </si>
  <si>
    <t>SETKIN</t>
  </si>
  <si>
    <t>2019 WC5 Prague</t>
  </si>
  <si>
    <t>2019 WCH La Seu d'Urgell</t>
  </si>
  <si>
    <t>LLORENTE</t>
  </si>
  <si>
    <t>CRESPO</t>
  </si>
  <si>
    <t>HERZOG</t>
  </si>
  <si>
    <t>JOLY</t>
  </si>
  <si>
    <t>ELOSEGI</t>
  </si>
  <si>
    <t>STD top3</t>
  </si>
  <si>
    <t>AVG% of top boat</t>
  </si>
  <si>
    <t>Event</t>
  </si>
  <si>
    <t>MK1</t>
  </si>
  <si>
    <t>WK1</t>
  </si>
  <si>
    <t>MC1</t>
  </si>
  <si>
    <t>Best run of the day</t>
  </si>
  <si>
    <t>Event Adjustment Factor (2021)</t>
  </si>
  <si>
    <t>Calculation Per Event</t>
  </si>
  <si>
    <t>The Standard</t>
  </si>
  <si>
    <t>Event Adjusted Baseline</t>
  </si>
  <si>
    <t>Event Adjusted Score @20% limit</t>
  </si>
  <si>
    <t>EAP Table</t>
  </si>
  <si>
    <t>Step 1</t>
  </si>
  <si>
    <t>Step 2</t>
  </si>
  <si>
    <t>Step 3</t>
  </si>
  <si>
    <t>Step 4</t>
  </si>
  <si>
    <t>Event Adjusted Score @15%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</si>
</sst>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Source Sans Pro Light"/>
      <family val="2"/>
      <scheme val="minor"/>
    </font>
    <font>
      <sz val="12"/>
      <color theme="1"/>
      <name val="Source Sans Pro Light"/>
      <family val="2"/>
      <scheme val="minor"/>
    </font>
    <font>
      <sz val="12"/>
      <color theme="0"/>
      <name val="Source Sans Pro Light"/>
      <family val="2"/>
      <scheme val="minor"/>
    </font>
    <font>
      <b/>
      <sz val="12"/>
      <color theme="1"/>
      <name val="Source Sans Pro Light"/>
      <family val="2"/>
      <scheme val="minor"/>
    </font>
    <font>
      <sz val="12"/>
      <color theme="5"/>
      <name val="Source Sans Pro Light"/>
      <family val="2"/>
      <scheme val="minor"/>
    </font>
    <font>
      <u/>
      <sz val="12"/>
      <color theme="5"/>
      <name val="Source Sans Pro Light"/>
      <family val="2"/>
      <scheme val="minor"/>
    </font>
    <font>
      <sz val="12"/>
      <color rgb="FF000000"/>
      <name val="Source Sans Pro Light"/>
      <family val="2"/>
      <scheme val="minor"/>
    </font>
    <font>
      <sz val="12"/>
      <color rgb="FFFFFFFF"/>
      <name val="Source Sans Pro Light"/>
      <family val="2"/>
      <scheme val="minor"/>
    </font>
    <font>
      <u/>
      <sz val="12"/>
      <color rgb="FFD4353D"/>
      <name val="Source Sans Pro"/>
      <scheme val="major"/>
    </font>
    <font>
      <sz val="12"/>
      <color rgb="FF000000"/>
      <name val="Source Sans Pro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</patternFill>
    </fill>
    <fill>
      <patternFill patternType="solid">
        <fgColor rgb="FF2990FF"/>
        <bgColor rgb="FF000000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 tint="-0.24994659260841701"/>
      </left>
      <right style="thin">
        <color theme="0"/>
      </right>
      <top style="thin">
        <color theme="9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9" tint="-0.24994659260841701"/>
      </top>
      <bottom/>
      <diagonal/>
    </border>
    <border>
      <left style="thin">
        <color theme="0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 tint="-0.24994659260841701"/>
      </right>
      <top/>
      <bottom style="thin">
        <color theme="9"/>
      </bottom>
      <diagonal/>
    </border>
    <border>
      <left style="thin">
        <color theme="9" tint="-0.24994659260841701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 tint="-0.24994659260841701"/>
      </right>
      <top style="thin">
        <color theme="9"/>
      </top>
      <bottom style="thin">
        <color theme="9"/>
      </bottom>
      <diagonal/>
    </border>
    <border>
      <left style="thin">
        <color theme="9" tint="-0.24994659260841701"/>
      </left>
      <right style="thin">
        <color theme="9"/>
      </right>
      <top style="thin">
        <color theme="9"/>
      </top>
      <bottom style="thin">
        <color theme="9" tint="-0.2499465926084170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 tint="-0.24994659260841701"/>
      </bottom>
      <diagonal/>
    </border>
    <border>
      <left style="thin">
        <color theme="9"/>
      </left>
      <right style="thin">
        <color theme="9" tint="-0.24994659260841701"/>
      </right>
      <top style="thin">
        <color theme="9"/>
      </top>
      <bottom style="thin">
        <color theme="9" tint="-0.24994659260841701"/>
      </bottom>
      <diagonal/>
    </border>
    <border>
      <left style="thin">
        <color rgb="FF0069DD"/>
      </left>
      <right style="thin">
        <color rgb="FFFFFFFF"/>
      </right>
      <top style="thin">
        <color rgb="FF0069DD"/>
      </top>
      <bottom/>
      <diagonal/>
    </border>
    <border>
      <left/>
      <right style="thin">
        <color rgb="FFFFFFFF"/>
      </right>
      <top style="thin">
        <color rgb="FF0069DD"/>
      </top>
      <bottom/>
      <diagonal/>
    </border>
    <border>
      <left/>
      <right style="thin">
        <color rgb="FF0069DD"/>
      </right>
      <top style="thin">
        <color rgb="FF0069DD"/>
      </top>
      <bottom/>
      <diagonal/>
    </border>
    <border>
      <left style="thin">
        <color rgb="FF0069DD"/>
      </left>
      <right style="thin">
        <color rgb="FF2990FF"/>
      </right>
      <top/>
      <bottom style="thin">
        <color rgb="FF2990FF"/>
      </bottom>
      <diagonal/>
    </border>
    <border>
      <left/>
      <right style="thin">
        <color rgb="FF2990FF"/>
      </right>
      <top/>
      <bottom style="thin">
        <color rgb="FF2990FF"/>
      </bottom>
      <diagonal/>
    </border>
    <border>
      <left style="thin">
        <color rgb="FF0069DD"/>
      </left>
      <right style="thin">
        <color rgb="FF2990FF"/>
      </right>
      <top/>
      <bottom style="thin">
        <color rgb="FF0069DD"/>
      </bottom>
      <diagonal/>
    </border>
    <border>
      <left/>
      <right style="thin">
        <color rgb="FF2990FF"/>
      </right>
      <top/>
      <bottom style="thin">
        <color rgb="FF0069DD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rgb="FF2990FF"/>
      </bottom>
      <diagonal/>
    </border>
    <border>
      <left style="thin">
        <color theme="9"/>
      </left>
      <right style="thin">
        <color theme="9"/>
      </right>
      <top/>
      <bottom style="thin">
        <color theme="9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4" borderId="0" applyNumberFormat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0" fillId="0" borderId="2" xfId="0" applyBorder="1"/>
    <xf numFmtId="0" fontId="0" fillId="0" borderId="0" xfId="0" applyBorder="1"/>
    <xf numFmtId="0" fontId="0" fillId="2" borderId="0" xfId="0" applyFill="1" applyBorder="1"/>
    <xf numFmtId="2" fontId="0" fillId="2" borderId="0" xfId="0" applyNumberFormat="1" applyFill="1" applyBorder="1"/>
    <xf numFmtId="0" fontId="0" fillId="2" borderId="0" xfId="0" applyFill="1" applyBorder="1" applyAlignment="1">
      <alignment wrapText="1"/>
    </xf>
    <xf numFmtId="10" fontId="0" fillId="0" borderId="0" xfId="1" applyNumberFormat="1" applyFont="1" applyBorder="1"/>
    <xf numFmtId="0" fontId="0" fillId="0" borderId="0" xfId="0" quotePrefix="1" applyBorder="1"/>
    <xf numFmtId="2" fontId="0" fillId="0" borderId="0" xfId="0" applyNumberFormat="1" applyBorder="1"/>
    <xf numFmtId="0" fontId="2" fillId="3" borderId="0" xfId="0" applyFont="1" applyFill="1" applyBorder="1"/>
    <xf numFmtId="10" fontId="2" fillId="3" borderId="0" xfId="1" applyNumberFormat="1" applyFont="1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right"/>
    </xf>
    <xf numFmtId="9" fontId="0" fillId="2" borderId="2" xfId="1" applyFon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10" fontId="0" fillId="2" borderId="12" xfId="0" applyNumberForma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9" fontId="3" fillId="2" borderId="2" xfId="1" applyFont="1" applyFill="1" applyBorder="1" applyAlignment="1">
      <alignment horizontal="center"/>
    </xf>
    <xf numFmtId="10" fontId="3" fillId="2" borderId="2" xfId="0" applyNumberFormat="1" applyFont="1" applyFill="1" applyBorder="1" applyAlignment="1">
      <alignment horizontal="center"/>
    </xf>
    <xf numFmtId="10" fontId="3" fillId="2" borderId="12" xfId="0" applyNumberFormat="1" applyFont="1" applyFill="1" applyBorder="1" applyAlignment="1">
      <alignment horizontal="center"/>
    </xf>
    <xf numFmtId="0" fontId="0" fillId="0" borderId="0" xfId="0" applyFill="1" applyBorder="1"/>
    <xf numFmtId="0" fontId="3" fillId="2" borderId="13" xfId="0" applyFont="1" applyFill="1" applyBorder="1" applyAlignment="1">
      <alignment horizontal="center"/>
    </xf>
    <xf numFmtId="9" fontId="3" fillId="2" borderId="13" xfId="1" applyFont="1" applyFill="1" applyBorder="1" applyAlignment="1">
      <alignment horizontal="center"/>
    </xf>
    <xf numFmtId="10" fontId="3" fillId="2" borderId="1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6" xfId="0" applyBorder="1"/>
    <xf numFmtId="9" fontId="0" fillId="0" borderId="16" xfId="1" applyFont="1" applyBorder="1"/>
    <xf numFmtId="2" fontId="0" fillId="0" borderId="16" xfId="0" applyNumberFormat="1" applyBorder="1"/>
    <xf numFmtId="0" fontId="0" fillId="0" borderId="18" xfId="0" applyBorder="1"/>
    <xf numFmtId="9" fontId="0" fillId="0" borderId="18" xfId="1" applyFont="1" applyBorder="1"/>
    <xf numFmtId="2" fontId="4" fillId="0" borderId="18" xfId="0" applyNumberFormat="1" applyFont="1" applyBorder="1"/>
    <xf numFmtId="2" fontId="0" fillId="0" borderId="18" xfId="0" applyNumberFormat="1" applyBorder="1"/>
    <xf numFmtId="2" fontId="0" fillId="0" borderId="19" xfId="0" applyNumberFormat="1" applyBorder="1"/>
    <xf numFmtId="0" fontId="2" fillId="4" borderId="20" xfId="2" applyBorder="1"/>
    <xf numFmtId="0" fontId="2" fillId="4" borderId="21" xfId="2" applyBorder="1" applyAlignment="1">
      <alignment wrapText="1"/>
    </xf>
    <xf numFmtId="0" fontId="2" fillId="4" borderId="22" xfId="2" applyBorder="1" applyAlignment="1">
      <alignment wrapText="1"/>
    </xf>
    <xf numFmtId="0" fontId="0" fillId="0" borderId="23" xfId="0" applyBorder="1"/>
    <xf numFmtId="2" fontId="0" fillId="0" borderId="24" xfId="0" applyNumberFormat="1" applyBorder="1"/>
    <xf numFmtId="0" fontId="0" fillId="0" borderId="25" xfId="0" applyBorder="1"/>
    <xf numFmtId="2" fontId="0" fillId="0" borderId="26" xfId="0" applyNumberFormat="1" applyBorder="1"/>
    <xf numFmtId="0" fontId="0" fillId="0" borderId="27" xfId="0" applyBorder="1"/>
    <xf numFmtId="0" fontId="0" fillId="0" borderId="28" xfId="0" applyBorder="1"/>
    <xf numFmtId="9" fontId="0" fillId="0" borderId="28" xfId="1" applyFont="1" applyBorder="1"/>
    <xf numFmtId="2" fontId="0" fillId="0" borderId="28" xfId="0" applyNumberFormat="1" applyBorder="1"/>
    <xf numFmtId="2" fontId="0" fillId="0" borderId="29" xfId="0" applyNumberFormat="1" applyBorder="1"/>
    <xf numFmtId="0" fontId="6" fillId="0" borderId="0" xfId="0" applyFont="1"/>
    <xf numFmtId="0" fontId="6" fillId="0" borderId="34" xfId="0" applyFont="1" applyBorder="1"/>
    <xf numFmtId="9" fontId="6" fillId="0" borderId="34" xfId="0" applyNumberFormat="1" applyFont="1" applyBorder="1"/>
    <xf numFmtId="0" fontId="6" fillId="0" borderId="36" xfId="0" applyFont="1" applyBorder="1"/>
    <xf numFmtId="9" fontId="6" fillId="0" borderId="36" xfId="0" applyNumberFormat="1" applyFont="1" applyBorder="1"/>
    <xf numFmtId="9" fontId="6" fillId="0" borderId="38" xfId="0" applyNumberFormat="1" applyFont="1" applyBorder="1"/>
    <xf numFmtId="2" fontId="0" fillId="0" borderId="17" xfId="0" applyNumberFormat="1" applyBorder="1"/>
    <xf numFmtId="2" fontId="0" fillId="0" borderId="39" xfId="0" applyNumberFormat="1" applyBorder="1"/>
    <xf numFmtId="2" fontId="4" fillId="0" borderId="37" xfId="0" applyNumberFormat="1" applyFont="1" applyBorder="1"/>
    <xf numFmtId="0" fontId="7" fillId="5" borderId="30" xfId="0" applyFont="1" applyFill="1" applyBorder="1" applyAlignment="1">
      <alignment horizontal="center"/>
    </xf>
    <xf numFmtId="0" fontId="7" fillId="5" borderId="31" xfId="0" applyFont="1" applyFill="1" applyBorder="1" applyAlignment="1">
      <alignment horizontal="center" wrapText="1"/>
    </xf>
    <xf numFmtId="0" fontId="7" fillId="5" borderId="32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3">
    <cellStyle name="Accent6" xfId="2" builtinId="49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k Sribar" id="{9E3139DB-7776-E140-8D9F-EBFEC43779E4}" userId="S::rok@sribar.com::54abe0fe-7570-4ca8-8dcf-bf30d75fdfc5" providerId="AD"/>
</personList>
</file>

<file path=xl/theme/theme1.xml><?xml version="1.0" encoding="utf-8"?>
<a:theme xmlns:a="http://schemas.openxmlformats.org/drawingml/2006/main" name="Office Theme">
  <a:themeElements>
    <a:clrScheme name="ACA-2021">
      <a:dk1>
        <a:srgbClr val="000000"/>
      </a:dk1>
      <a:lt1>
        <a:srgbClr val="FFFFFF"/>
      </a:lt1>
      <a:dk2>
        <a:srgbClr val="2C2C2C"/>
      </a:dk2>
      <a:lt2>
        <a:srgbClr val="BCBCBC"/>
      </a:lt2>
      <a:accent1>
        <a:srgbClr val="0D2E52"/>
      </a:accent1>
      <a:accent2>
        <a:srgbClr val="D4353D"/>
      </a:accent2>
      <a:accent3>
        <a:srgbClr val="F29900"/>
      </a:accent3>
      <a:accent4>
        <a:srgbClr val="7772CC"/>
      </a:accent4>
      <a:accent5>
        <a:srgbClr val="D4D04A"/>
      </a:accent5>
      <a:accent6>
        <a:srgbClr val="2990FF"/>
      </a:accent6>
      <a:hlink>
        <a:srgbClr val="0645AD"/>
      </a:hlink>
      <a:folHlink>
        <a:srgbClr val="919191"/>
      </a:folHlink>
    </a:clrScheme>
    <a:fontScheme name="Source Sans Pro">
      <a:majorFont>
        <a:latin typeface="Source Sans Pro"/>
        <a:ea typeface="Calibri Light"/>
        <a:cs typeface=""/>
      </a:majorFont>
      <a:minorFont>
        <a:latin typeface="Source Sans Pro Light"/>
        <a:ea typeface="Calibri Light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25" dT="2019-01-23T02:03:54.96" personId="{9E3139DB-7776-E140-8D9F-EBFEC43779E4}" id="{C44D23E9-2710-EE45-867A-4F8C23CCEF56}">
    <text>C1W event course was different than others event courses; hence, this result is not included in EAP calculation.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E6C95-6C9C-4047-960D-FF0521A4CD3C}">
  <sheetPr>
    <pageSetUpPr fitToPage="1"/>
  </sheetPr>
  <dimension ref="C1:W98"/>
  <sheetViews>
    <sheetView workbookViewId="0">
      <selection activeCell="W99" sqref="W99"/>
    </sheetView>
  </sheetViews>
  <sheetFormatPr baseColWidth="10" defaultRowHeight="18" x14ac:dyDescent="0.3"/>
  <cols>
    <col min="1" max="2" width="10.83203125" style="6"/>
    <col min="3" max="3" width="19.83203125" style="6" customWidth="1"/>
    <col min="4" max="4" width="17.83203125" style="6" customWidth="1"/>
    <col min="5" max="5" width="6.1640625" style="6" customWidth="1"/>
    <col min="6" max="6" width="3.33203125" style="6" customWidth="1"/>
    <col min="7" max="7" width="17.83203125" style="6" customWidth="1"/>
    <col min="8" max="8" width="6.6640625" style="6" customWidth="1"/>
    <col min="9" max="9" width="3.33203125" style="6" customWidth="1"/>
    <col min="10" max="10" width="17.83203125" style="6" customWidth="1"/>
    <col min="11" max="11" width="7.1640625" style="6" customWidth="1"/>
    <col min="12" max="12" width="3.33203125" style="6" customWidth="1"/>
    <col min="13" max="13" width="17.83203125" style="6" customWidth="1"/>
    <col min="14" max="14" width="6.6640625" style="6" customWidth="1"/>
    <col min="15" max="15" width="3.33203125" style="6" customWidth="1"/>
    <col min="16" max="16" width="17.83203125" style="6" customWidth="1"/>
    <col min="17" max="17" width="7.5" style="6" customWidth="1"/>
    <col min="18" max="18" width="4.83203125" style="6" customWidth="1"/>
    <col min="19" max="21" width="7.1640625" style="6" customWidth="1"/>
    <col min="22" max="22" width="8.83203125" style="6" customWidth="1"/>
    <col min="23" max="23" width="13.1640625" style="6" customWidth="1"/>
    <col min="24" max="16384" width="10.83203125" style="6"/>
  </cols>
  <sheetData>
    <row r="1" spans="3:23" ht="19" thickBot="1" x14ac:dyDescent="0.35"/>
    <row r="2" spans="3:23" ht="19" thickBot="1" x14ac:dyDescent="0.35">
      <c r="P2" s="69" t="s">
        <v>68</v>
      </c>
      <c r="Q2" s="70"/>
      <c r="R2" s="70"/>
      <c r="S2" s="70"/>
      <c r="T2" s="70"/>
      <c r="U2" s="70"/>
      <c r="V2" s="71"/>
    </row>
    <row r="3" spans="3:23" x14ac:dyDescent="0.3">
      <c r="P3" s="17"/>
      <c r="Q3" s="16"/>
      <c r="R3" s="24" t="s">
        <v>1</v>
      </c>
      <c r="S3" s="24" t="s">
        <v>2</v>
      </c>
      <c r="T3" s="24" t="s">
        <v>3</v>
      </c>
      <c r="U3" s="24" t="s">
        <v>4</v>
      </c>
      <c r="V3" s="25" t="s">
        <v>5</v>
      </c>
    </row>
    <row r="4" spans="3:23" ht="19" thickBot="1" x14ac:dyDescent="0.35">
      <c r="P4" s="19"/>
      <c r="Q4" s="20" t="s">
        <v>82</v>
      </c>
      <c r="R4" s="26">
        <v>0</v>
      </c>
      <c r="S4" s="27">
        <f>AVERAGE(S13,S21,S29,S37,S45,S53,S61,S69,S77,S85,S93)</f>
        <v>0.12625541832368151</v>
      </c>
      <c r="T4" s="27">
        <f>AVERAGE(T13,T21,T29,T37,T45,T53,T61,T69,T77,T85,T93)</f>
        <v>7.1158468694013044E-2</v>
      </c>
      <c r="U4" s="27">
        <f>AVERAGE(U13,U21,U37,U45,U53,U61,U69,U77,U85,U93)</f>
        <v>0.24223102154511081</v>
      </c>
      <c r="V4" s="28">
        <f>AVERAGE(V53,V61,V69,V77,V85,V93)</f>
        <v>0.29093547400458969</v>
      </c>
    </row>
    <row r="8" spans="3:23" x14ac:dyDescent="0.3">
      <c r="C8" s="6" t="s">
        <v>70</v>
      </c>
    </row>
    <row r="9" spans="3:23" ht="19" thickBot="1" x14ac:dyDescent="0.35">
      <c r="C9" s="5" t="s">
        <v>0</v>
      </c>
      <c r="D9" s="5" t="s">
        <v>1</v>
      </c>
      <c r="E9" s="5"/>
      <c r="F9" s="5"/>
      <c r="G9" s="5" t="s">
        <v>2</v>
      </c>
      <c r="H9" s="5"/>
      <c r="I9" s="5"/>
      <c r="J9" s="5" t="s">
        <v>3</v>
      </c>
      <c r="K9" s="5"/>
      <c r="L9" s="5"/>
      <c r="M9" s="5" t="s">
        <v>4</v>
      </c>
      <c r="N9" s="5"/>
      <c r="O9" s="5"/>
      <c r="P9" s="5" t="s">
        <v>5</v>
      </c>
      <c r="Q9" s="5"/>
      <c r="R9" s="5" t="s">
        <v>1</v>
      </c>
      <c r="S9" s="5" t="s">
        <v>2</v>
      </c>
      <c r="T9" s="5" t="s">
        <v>3</v>
      </c>
      <c r="U9" s="5" t="s">
        <v>4</v>
      </c>
      <c r="V9" s="5" t="s">
        <v>5</v>
      </c>
      <c r="W9" s="5"/>
    </row>
    <row r="10" spans="3:23" x14ac:dyDescent="0.3">
      <c r="C10" s="6">
        <v>1</v>
      </c>
      <c r="D10" s="7" t="s">
        <v>6</v>
      </c>
      <c r="E10" s="7">
        <v>88.55</v>
      </c>
      <c r="G10" s="7" t="s">
        <v>7</v>
      </c>
      <c r="H10" s="8">
        <v>104.68</v>
      </c>
      <c r="J10" s="7" t="s">
        <v>8</v>
      </c>
      <c r="K10" s="7">
        <v>100.36</v>
      </c>
      <c r="M10" s="7" t="s">
        <v>9</v>
      </c>
      <c r="N10" s="8">
        <v>111.15</v>
      </c>
      <c r="P10" s="9"/>
      <c r="Q10" s="7"/>
      <c r="R10" s="6">
        <v>0</v>
      </c>
      <c r="S10" s="10">
        <f>H10/E10-1</f>
        <v>0.18215697346132131</v>
      </c>
      <c r="T10" s="10">
        <f>K10/E10-1</f>
        <v>0.13337097684923771</v>
      </c>
      <c r="U10" s="10">
        <f>N10/E10-1</f>
        <v>0.2552230378317335</v>
      </c>
      <c r="V10" s="10"/>
      <c r="W10" s="11" t="s">
        <v>10</v>
      </c>
    </row>
    <row r="11" spans="3:23" x14ac:dyDescent="0.3">
      <c r="C11" s="6">
        <v>2</v>
      </c>
      <c r="D11" s="7" t="s">
        <v>11</v>
      </c>
      <c r="E11" s="7">
        <v>89.38</v>
      </c>
      <c r="G11" s="7" t="s">
        <v>9</v>
      </c>
      <c r="H11" s="8">
        <v>104.92</v>
      </c>
      <c r="J11" s="7" t="s">
        <v>12</v>
      </c>
      <c r="K11" s="7">
        <v>101.88</v>
      </c>
      <c r="M11" s="7" t="s">
        <v>13</v>
      </c>
      <c r="N11" s="8">
        <v>115.13</v>
      </c>
      <c r="P11" s="9"/>
      <c r="Q11" s="7"/>
    </row>
    <row r="12" spans="3:23" x14ac:dyDescent="0.3">
      <c r="C12" s="1">
        <v>3</v>
      </c>
      <c r="D12" s="2" t="s">
        <v>14</v>
      </c>
      <c r="E12" s="2">
        <v>91.44</v>
      </c>
      <c r="F12" s="1"/>
      <c r="G12" s="2" t="s">
        <v>15</v>
      </c>
      <c r="H12" s="3">
        <v>108.06</v>
      </c>
      <c r="I12" s="1"/>
      <c r="J12" s="2" t="s">
        <v>16</v>
      </c>
      <c r="K12" s="2">
        <v>101.91</v>
      </c>
      <c r="L12" s="1"/>
      <c r="M12" s="2" t="s">
        <v>17</v>
      </c>
      <c r="N12" s="3">
        <v>117.56</v>
      </c>
      <c r="O12" s="1"/>
      <c r="P12" s="4"/>
      <c r="Q12" s="2"/>
      <c r="R12" s="1"/>
      <c r="S12" s="1"/>
      <c r="T12" s="1"/>
      <c r="U12" s="1"/>
      <c r="V12" s="1"/>
      <c r="W12" s="1"/>
    </row>
    <row r="13" spans="3:23" x14ac:dyDescent="0.3">
      <c r="D13" s="6" t="s">
        <v>18</v>
      </c>
      <c r="E13" s="12">
        <f>AVERAGE(E10:E12)</f>
        <v>89.79</v>
      </c>
      <c r="G13" s="6" t="s">
        <v>18</v>
      </c>
      <c r="H13" s="12">
        <f>AVERAGE(H10:H12)</f>
        <v>105.88666666666667</v>
      </c>
      <c r="J13" s="6" t="s">
        <v>18</v>
      </c>
      <c r="K13" s="12">
        <f>AVERAGE(K10:K12)</f>
        <v>101.38333333333333</v>
      </c>
      <c r="M13" s="6" t="s">
        <v>18</v>
      </c>
      <c r="N13" s="12">
        <f>AVERAGE(N10:N12)</f>
        <v>114.61333333333334</v>
      </c>
      <c r="P13" s="6" t="s">
        <v>18</v>
      </c>
      <c r="Q13" s="12" t="e">
        <f>AVERAGE(Q10:Q12)</f>
        <v>#DIV/0!</v>
      </c>
      <c r="R13" s="6">
        <v>0</v>
      </c>
      <c r="S13" s="10">
        <f>H13/E13-1</f>
        <v>0.17927014886587211</v>
      </c>
      <c r="T13" s="10">
        <f>K13/E13-1</f>
        <v>0.12911608568140465</v>
      </c>
      <c r="U13" s="10">
        <f>N13/E13-1</f>
        <v>0.27645988788655007</v>
      </c>
      <c r="V13" s="10"/>
      <c r="W13" s="11" t="s">
        <v>19</v>
      </c>
    </row>
    <row r="16" spans="3:23" x14ac:dyDescent="0.3">
      <c r="C16" s="6" t="s">
        <v>71</v>
      </c>
    </row>
    <row r="17" spans="3:23" ht="19" thickBot="1" x14ac:dyDescent="0.35">
      <c r="C17" s="5" t="s">
        <v>0</v>
      </c>
      <c r="D17" s="5" t="s">
        <v>1</v>
      </c>
      <c r="E17" s="5"/>
      <c r="F17" s="5"/>
      <c r="G17" s="5" t="s">
        <v>2</v>
      </c>
      <c r="H17" s="5"/>
      <c r="I17" s="5"/>
      <c r="J17" s="5" t="s">
        <v>3</v>
      </c>
      <c r="K17" s="5"/>
      <c r="L17" s="5"/>
      <c r="M17" s="5" t="s">
        <v>4</v>
      </c>
      <c r="N17" s="5"/>
      <c r="O17" s="5"/>
      <c r="P17" s="5" t="s">
        <v>5</v>
      </c>
      <c r="Q17" s="5"/>
      <c r="R17" s="5" t="s">
        <v>1</v>
      </c>
      <c r="S17" s="5" t="s">
        <v>2</v>
      </c>
      <c r="T17" s="5" t="s">
        <v>3</v>
      </c>
      <c r="U17" s="5" t="s">
        <v>4</v>
      </c>
      <c r="V17" s="5" t="s">
        <v>5</v>
      </c>
      <c r="W17" s="5"/>
    </row>
    <row r="18" spans="3:23" x14ac:dyDescent="0.3">
      <c r="C18" s="6">
        <v>1</v>
      </c>
      <c r="D18" s="7" t="s">
        <v>6</v>
      </c>
      <c r="E18" s="7">
        <v>97.4</v>
      </c>
      <c r="G18" s="7" t="s">
        <v>15</v>
      </c>
      <c r="H18" s="8">
        <v>107.67</v>
      </c>
      <c r="J18" s="7" t="s">
        <v>12</v>
      </c>
      <c r="K18" s="7">
        <v>104.9</v>
      </c>
      <c r="M18" s="7" t="s">
        <v>20</v>
      </c>
      <c r="N18" s="8">
        <v>116.86</v>
      </c>
      <c r="P18" s="9"/>
      <c r="Q18" s="7"/>
      <c r="R18" s="6">
        <v>0</v>
      </c>
      <c r="S18" s="10">
        <f>H18/E18-1</f>
        <v>0.10544147843942508</v>
      </c>
      <c r="T18" s="10">
        <f>K18/E18-1</f>
        <v>7.7002053388090408E-2</v>
      </c>
      <c r="U18" s="10">
        <f>N18/E18-1</f>
        <v>0.19979466119096512</v>
      </c>
      <c r="V18" s="10"/>
      <c r="W18" s="11" t="s">
        <v>10</v>
      </c>
    </row>
    <row r="19" spans="3:23" x14ac:dyDescent="0.3">
      <c r="C19" s="6">
        <v>2</v>
      </c>
      <c r="D19" s="7" t="s">
        <v>21</v>
      </c>
      <c r="E19" s="7">
        <v>97.64</v>
      </c>
      <c r="G19" s="7" t="s">
        <v>22</v>
      </c>
      <c r="H19" s="8">
        <v>108.62</v>
      </c>
      <c r="J19" s="7" t="s">
        <v>8</v>
      </c>
      <c r="K19" s="7">
        <v>106.29</v>
      </c>
      <c r="M19" s="7" t="s">
        <v>13</v>
      </c>
      <c r="N19" s="8">
        <v>127.07</v>
      </c>
      <c r="P19" s="9"/>
      <c r="Q19" s="7"/>
    </row>
    <row r="20" spans="3:23" x14ac:dyDescent="0.3">
      <c r="C20" s="6">
        <v>3</v>
      </c>
      <c r="D20" s="7" t="s">
        <v>11</v>
      </c>
      <c r="E20" s="7">
        <v>97.93</v>
      </c>
      <c r="G20" s="7" t="s">
        <v>23</v>
      </c>
      <c r="H20" s="8">
        <v>109.23</v>
      </c>
      <c r="J20" s="7" t="s">
        <v>24</v>
      </c>
      <c r="K20" s="7">
        <v>106.84</v>
      </c>
      <c r="M20" s="7" t="s">
        <v>25</v>
      </c>
      <c r="N20" s="8">
        <v>133.88</v>
      </c>
      <c r="P20" s="9"/>
      <c r="Q20" s="7"/>
    </row>
    <row r="21" spans="3:23" x14ac:dyDescent="0.3">
      <c r="D21" s="6" t="s">
        <v>18</v>
      </c>
      <c r="E21" s="12">
        <f>AVERAGE(E18:E20)</f>
        <v>97.65666666666668</v>
      </c>
      <c r="G21" s="6" t="s">
        <v>18</v>
      </c>
      <c r="H21" s="12">
        <f>AVERAGE(H18:H20)</f>
        <v>108.50666666666667</v>
      </c>
      <c r="J21" s="6" t="s">
        <v>18</v>
      </c>
      <c r="K21" s="12">
        <f>AVERAGE(K18:K20)</f>
        <v>106.00999999999999</v>
      </c>
      <c r="M21" s="6" t="s">
        <v>18</v>
      </c>
      <c r="N21" s="12">
        <f>AVERAGE(N18:N20)</f>
        <v>125.93666666666667</v>
      </c>
      <c r="P21" s="6" t="s">
        <v>18</v>
      </c>
      <c r="Q21" s="12" t="e">
        <f>AVERAGE(Q18:Q20)</f>
        <v>#DIV/0!</v>
      </c>
      <c r="R21" s="6">
        <v>0</v>
      </c>
      <c r="S21" s="10">
        <f>H21/E21-1</f>
        <v>0.1111035259582891</v>
      </c>
      <c r="T21" s="10">
        <f>K21/E21-1</f>
        <v>8.5537768372188072E-2</v>
      </c>
      <c r="U21" s="10">
        <f>N21/E21-1</f>
        <v>0.28958596443321816</v>
      </c>
      <c r="V21" s="10"/>
      <c r="W21" s="11" t="s">
        <v>19</v>
      </c>
    </row>
    <row r="24" spans="3:23" x14ac:dyDescent="0.3">
      <c r="C24" s="6" t="s">
        <v>72</v>
      </c>
    </row>
    <row r="25" spans="3:23" ht="19" thickBot="1" x14ac:dyDescent="0.35">
      <c r="C25" s="5" t="s">
        <v>0</v>
      </c>
      <c r="D25" s="5" t="s">
        <v>1</v>
      </c>
      <c r="E25" s="5"/>
      <c r="F25" s="5"/>
      <c r="G25" s="5" t="s">
        <v>2</v>
      </c>
      <c r="H25" s="5"/>
      <c r="I25" s="5"/>
      <c r="J25" s="5" t="s">
        <v>3</v>
      </c>
      <c r="K25" s="5"/>
      <c r="L25" s="5"/>
      <c r="M25" s="5" t="s">
        <v>4</v>
      </c>
      <c r="N25" s="5"/>
      <c r="O25" s="5"/>
      <c r="P25" s="5" t="s">
        <v>5</v>
      </c>
      <c r="Q25" s="5"/>
      <c r="R25" s="5" t="s">
        <v>1</v>
      </c>
      <c r="S25" s="5" t="s">
        <v>2</v>
      </c>
      <c r="T25" s="5" t="s">
        <v>3</v>
      </c>
      <c r="U25" s="5" t="s">
        <v>4</v>
      </c>
      <c r="V25" s="5" t="s">
        <v>5</v>
      </c>
      <c r="W25" s="5"/>
    </row>
    <row r="26" spans="3:23" x14ac:dyDescent="0.3">
      <c r="C26" s="6">
        <v>1</v>
      </c>
      <c r="D26" s="7" t="s">
        <v>26</v>
      </c>
      <c r="E26" s="7">
        <v>92.83</v>
      </c>
      <c r="G26" s="7" t="s">
        <v>15</v>
      </c>
      <c r="H26" s="8">
        <v>103.85</v>
      </c>
      <c r="J26" s="7" t="s">
        <v>27</v>
      </c>
      <c r="K26" s="7">
        <v>100.88</v>
      </c>
      <c r="M26" s="7" t="s">
        <v>20</v>
      </c>
      <c r="N26" s="8">
        <v>101.46</v>
      </c>
      <c r="P26" s="9"/>
      <c r="Q26" s="7"/>
      <c r="R26" s="6">
        <v>0</v>
      </c>
      <c r="S26" s="10">
        <f>H26/E26-1</f>
        <v>0.11871162339760843</v>
      </c>
      <c r="T26" s="10">
        <f>K26/E26-1</f>
        <v>8.6717655930194981E-2</v>
      </c>
      <c r="U26" s="14">
        <f>N26/E26-1</f>
        <v>9.2965636109016536E-2</v>
      </c>
      <c r="V26" s="10"/>
      <c r="W26" s="11" t="s">
        <v>10</v>
      </c>
    </row>
    <row r="27" spans="3:23" x14ac:dyDescent="0.3">
      <c r="C27" s="6">
        <v>2</v>
      </c>
      <c r="D27" s="7" t="s">
        <v>14</v>
      </c>
      <c r="E27" s="7">
        <v>95.78</v>
      </c>
      <c r="G27" s="7" t="s">
        <v>20</v>
      </c>
      <c r="H27" s="8">
        <v>106.31</v>
      </c>
      <c r="J27" s="7" t="s">
        <v>8</v>
      </c>
      <c r="K27" s="7">
        <v>101.57</v>
      </c>
      <c r="M27" s="7" t="s">
        <v>28</v>
      </c>
      <c r="N27" s="8">
        <v>106.4</v>
      </c>
      <c r="P27" s="9"/>
      <c r="Q27" s="7"/>
      <c r="U27" s="13"/>
    </row>
    <row r="28" spans="3:23" x14ac:dyDescent="0.3">
      <c r="C28" s="1">
        <v>3</v>
      </c>
      <c r="D28" s="2" t="s">
        <v>29</v>
      </c>
      <c r="E28" s="2">
        <v>98.29</v>
      </c>
      <c r="F28" s="1"/>
      <c r="G28" s="2" t="s">
        <v>30</v>
      </c>
      <c r="H28" s="3">
        <v>109.17</v>
      </c>
      <c r="I28" s="1"/>
      <c r="J28" s="2" t="s">
        <v>31</v>
      </c>
      <c r="K28" s="2">
        <v>101.76</v>
      </c>
      <c r="L28" s="1"/>
      <c r="M28" s="2" t="s">
        <v>32</v>
      </c>
      <c r="N28" s="3">
        <v>111.46</v>
      </c>
      <c r="O28" s="1"/>
      <c r="P28" s="4"/>
      <c r="Q28" s="2"/>
      <c r="R28" s="1"/>
      <c r="S28" s="1"/>
      <c r="T28" s="1"/>
      <c r="U28" s="1"/>
      <c r="V28" s="1"/>
      <c r="W28" s="1"/>
    </row>
    <row r="29" spans="3:23" x14ac:dyDescent="0.3">
      <c r="D29" s="6" t="s">
        <v>18</v>
      </c>
      <c r="E29" s="12">
        <f>AVERAGE(E26:E28)</f>
        <v>95.63333333333334</v>
      </c>
      <c r="G29" s="6" t="s">
        <v>18</v>
      </c>
      <c r="H29" s="12">
        <f>AVERAGE(H26:H28)</f>
        <v>106.44333333333333</v>
      </c>
      <c r="J29" s="6" t="s">
        <v>18</v>
      </c>
      <c r="K29" s="12">
        <f>AVERAGE(K26:K28)</f>
        <v>101.40333333333332</v>
      </c>
      <c r="M29" s="6" t="s">
        <v>18</v>
      </c>
      <c r="N29" s="12">
        <f>AVERAGE(N26:N28)</f>
        <v>106.44</v>
      </c>
      <c r="P29" s="6" t="s">
        <v>18</v>
      </c>
      <c r="Q29" s="12" t="e">
        <f>AVERAGE(Q26:Q28)</f>
        <v>#DIV/0!</v>
      </c>
      <c r="R29" s="6">
        <v>0</v>
      </c>
      <c r="S29" s="10">
        <f>H29/E29-1</f>
        <v>0.11303590101080507</v>
      </c>
      <c r="T29" s="10">
        <f>K29/E29-1</f>
        <v>6.0334611362844015E-2</v>
      </c>
      <c r="U29" s="14">
        <f>N29/E29-1</f>
        <v>0.11300104566050884</v>
      </c>
      <c r="V29" s="10"/>
      <c r="W29" s="11" t="s">
        <v>19</v>
      </c>
    </row>
    <row r="32" spans="3:23" x14ac:dyDescent="0.3">
      <c r="C32" s="6" t="s">
        <v>73</v>
      </c>
    </row>
    <row r="33" spans="3:23" ht="19" thickBot="1" x14ac:dyDescent="0.35">
      <c r="C33" s="5" t="s">
        <v>0</v>
      </c>
      <c r="D33" s="5" t="s">
        <v>1</v>
      </c>
      <c r="E33" s="5"/>
      <c r="F33" s="5"/>
      <c r="G33" s="5" t="s">
        <v>2</v>
      </c>
      <c r="H33" s="5"/>
      <c r="I33" s="5"/>
      <c r="J33" s="5" t="s">
        <v>3</v>
      </c>
      <c r="K33" s="5"/>
      <c r="L33" s="5"/>
      <c r="M33" s="5" t="s">
        <v>4</v>
      </c>
      <c r="N33" s="5"/>
      <c r="O33" s="5"/>
      <c r="P33" s="5" t="s">
        <v>5</v>
      </c>
      <c r="Q33" s="5"/>
      <c r="R33" s="5" t="s">
        <v>1</v>
      </c>
      <c r="S33" s="5" t="s">
        <v>2</v>
      </c>
      <c r="T33" s="5" t="s">
        <v>3</v>
      </c>
      <c r="U33" s="5" t="s">
        <v>4</v>
      </c>
      <c r="V33" s="5" t="s">
        <v>5</v>
      </c>
      <c r="W33" s="5"/>
    </row>
    <row r="34" spans="3:23" x14ac:dyDescent="0.3">
      <c r="C34" s="6">
        <v>1</v>
      </c>
      <c r="D34" s="7" t="s">
        <v>6</v>
      </c>
      <c r="E34" s="7">
        <v>87.15</v>
      </c>
      <c r="G34" s="7" t="s">
        <v>15</v>
      </c>
      <c r="H34" s="8">
        <v>97.8</v>
      </c>
      <c r="J34" s="7" t="s">
        <v>8</v>
      </c>
      <c r="K34" s="7">
        <v>91.1</v>
      </c>
      <c r="M34" s="7" t="s">
        <v>20</v>
      </c>
      <c r="N34" s="8">
        <v>100.83</v>
      </c>
      <c r="P34" s="9"/>
      <c r="Q34" s="7"/>
      <c r="R34" s="6">
        <v>0</v>
      </c>
      <c r="S34" s="10">
        <f>H34/E34-1</f>
        <v>0.12220309810671237</v>
      </c>
      <c r="T34" s="10">
        <f>K34/E34-1</f>
        <v>4.5324153757888563E-2</v>
      </c>
      <c r="U34" s="10">
        <f>N34/E34-1</f>
        <v>0.15697074010327006</v>
      </c>
      <c r="V34" s="10"/>
      <c r="W34" s="11" t="s">
        <v>10</v>
      </c>
    </row>
    <row r="35" spans="3:23" x14ac:dyDescent="0.3">
      <c r="C35" s="6">
        <v>2</v>
      </c>
      <c r="D35" s="7" t="s">
        <v>33</v>
      </c>
      <c r="E35" s="7">
        <v>87.44</v>
      </c>
      <c r="G35" s="7" t="s">
        <v>20</v>
      </c>
      <c r="H35" s="8">
        <v>98.94</v>
      </c>
      <c r="J35" s="7" t="s">
        <v>34</v>
      </c>
      <c r="K35" s="7">
        <v>91.97</v>
      </c>
      <c r="M35" s="7" t="s">
        <v>35</v>
      </c>
      <c r="N35" s="8">
        <v>111.57</v>
      </c>
      <c r="P35" s="9"/>
      <c r="Q35" s="7"/>
    </row>
    <row r="36" spans="3:23" x14ac:dyDescent="0.3">
      <c r="C36" s="1">
        <v>3</v>
      </c>
      <c r="D36" s="2" t="s">
        <v>36</v>
      </c>
      <c r="E36" s="2">
        <v>89.31</v>
      </c>
      <c r="F36" s="1"/>
      <c r="G36" s="2" t="s">
        <v>37</v>
      </c>
      <c r="H36" s="3">
        <v>99.44</v>
      </c>
      <c r="I36" s="1"/>
      <c r="J36" s="2" t="s">
        <v>12</v>
      </c>
      <c r="K36" s="2">
        <v>94.17</v>
      </c>
      <c r="L36" s="1"/>
      <c r="M36" s="2" t="s">
        <v>38</v>
      </c>
      <c r="N36" s="3">
        <v>115.7</v>
      </c>
      <c r="O36" s="1"/>
      <c r="P36" s="4"/>
      <c r="Q36" s="2"/>
      <c r="R36" s="1"/>
      <c r="S36" s="1"/>
      <c r="T36" s="1"/>
      <c r="U36" s="1"/>
      <c r="V36" s="1"/>
      <c r="W36" s="1"/>
    </row>
    <row r="37" spans="3:23" x14ac:dyDescent="0.3">
      <c r="D37" s="6" t="s">
        <v>18</v>
      </c>
      <c r="E37" s="12">
        <f>AVERAGE(E34:E36)</f>
        <v>87.966666666666654</v>
      </c>
      <c r="G37" s="6" t="s">
        <v>18</v>
      </c>
      <c r="H37" s="12">
        <f>AVERAGE(H34:H36)</f>
        <v>98.726666666666674</v>
      </c>
      <c r="J37" s="6" t="s">
        <v>18</v>
      </c>
      <c r="K37" s="12">
        <f>AVERAGE(K34:K36)</f>
        <v>92.413333333333341</v>
      </c>
      <c r="M37" s="6" t="s">
        <v>18</v>
      </c>
      <c r="N37" s="12">
        <f>AVERAGE(N34:N36)</f>
        <v>109.36666666666666</v>
      </c>
      <c r="P37" s="6" t="s">
        <v>18</v>
      </c>
      <c r="Q37" s="12" t="e">
        <f>AVERAGE(Q34:Q36)</f>
        <v>#DIV/0!</v>
      </c>
      <c r="R37" s="6">
        <v>0</v>
      </c>
      <c r="S37" s="10">
        <f>H37/E37-1</f>
        <v>0.12231906025009498</v>
      </c>
      <c r="T37" s="10">
        <f>K37/E37-1</f>
        <v>5.0549450549450814E-2</v>
      </c>
      <c r="U37" s="10">
        <f>N37/E37-1</f>
        <v>0.24327396741189844</v>
      </c>
      <c r="V37" s="10"/>
      <c r="W37" s="11" t="s">
        <v>19</v>
      </c>
    </row>
    <row r="40" spans="3:23" x14ac:dyDescent="0.3">
      <c r="C40" s="6" t="s">
        <v>74</v>
      </c>
    </row>
    <row r="41" spans="3:23" ht="19" thickBot="1" x14ac:dyDescent="0.35">
      <c r="C41" s="5" t="s">
        <v>0</v>
      </c>
      <c r="D41" s="5" t="s">
        <v>1</v>
      </c>
      <c r="E41" s="5"/>
      <c r="F41" s="5"/>
      <c r="G41" s="5" t="s">
        <v>2</v>
      </c>
      <c r="H41" s="5"/>
      <c r="I41" s="5"/>
      <c r="J41" s="5" t="s">
        <v>3</v>
      </c>
      <c r="K41" s="5"/>
      <c r="L41" s="5"/>
      <c r="M41" s="5" t="s">
        <v>4</v>
      </c>
      <c r="N41" s="5"/>
      <c r="O41" s="5"/>
      <c r="P41" s="5" t="s">
        <v>5</v>
      </c>
      <c r="Q41" s="5"/>
      <c r="R41" s="5" t="s">
        <v>1</v>
      </c>
      <c r="S41" s="5" t="s">
        <v>2</v>
      </c>
      <c r="T41" s="5" t="s">
        <v>3</v>
      </c>
      <c r="U41" s="5" t="s">
        <v>4</v>
      </c>
      <c r="V41" s="5" t="s">
        <v>5</v>
      </c>
      <c r="W41" s="5"/>
    </row>
    <row r="42" spans="3:23" x14ac:dyDescent="0.3">
      <c r="C42" s="6">
        <v>1</v>
      </c>
      <c r="D42" s="7" t="s">
        <v>36</v>
      </c>
      <c r="E42" s="7">
        <v>86.96</v>
      </c>
      <c r="G42" s="7" t="s">
        <v>15</v>
      </c>
      <c r="H42" s="8">
        <v>96.82</v>
      </c>
      <c r="J42" s="7" t="s">
        <v>39</v>
      </c>
      <c r="K42" s="7">
        <v>94.12</v>
      </c>
      <c r="M42" s="7" t="s">
        <v>28</v>
      </c>
      <c r="N42" s="8">
        <v>108.37</v>
      </c>
      <c r="P42" s="9"/>
      <c r="Q42" s="7"/>
      <c r="R42" s="6">
        <v>0</v>
      </c>
      <c r="S42" s="10">
        <f>H42/E42-1</f>
        <v>0.11338546458141674</v>
      </c>
      <c r="T42" s="10">
        <f>K42/E42-1</f>
        <v>8.2336706531738857E-2</v>
      </c>
      <c r="U42" s="10">
        <f>N42/E42-1</f>
        <v>0.24620515179392832</v>
      </c>
      <c r="V42" s="10"/>
      <c r="W42" s="11" t="s">
        <v>10</v>
      </c>
    </row>
    <row r="43" spans="3:23" x14ac:dyDescent="0.3">
      <c r="C43" s="6">
        <v>2</v>
      </c>
      <c r="D43" s="7" t="s">
        <v>40</v>
      </c>
      <c r="E43" s="7">
        <v>87</v>
      </c>
      <c r="G43" s="7" t="s">
        <v>20</v>
      </c>
      <c r="H43" s="8">
        <v>97.63</v>
      </c>
      <c r="J43" s="7" t="s">
        <v>34</v>
      </c>
      <c r="K43" s="7">
        <v>94.25</v>
      </c>
      <c r="M43" s="7" t="s">
        <v>20</v>
      </c>
      <c r="N43" s="8">
        <v>110.89</v>
      </c>
      <c r="P43" s="9"/>
      <c r="Q43" s="7"/>
    </row>
    <row r="44" spans="3:23" x14ac:dyDescent="0.3">
      <c r="C44" s="1">
        <v>3</v>
      </c>
      <c r="D44" s="2" t="s">
        <v>11</v>
      </c>
      <c r="E44" s="2">
        <v>88.69</v>
      </c>
      <c r="F44" s="1"/>
      <c r="G44" s="2" t="s">
        <v>7</v>
      </c>
      <c r="H44" s="3">
        <v>98.15</v>
      </c>
      <c r="I44" s="1"/>
      <c r="J44" s="2" t="s">
        <v>41</v>
      </c>
      <c r="K44" s="2">
        <v>94.56</v>
      </c>
      <c r="L44" s="1"/>
      <c r="M44" s="2" t="s">
        <v>42</v>
      </c>
      <c r="N44" s="3">
        <v>113.01</v>
      </c>
      <c r="O44" s="1"/>
      <c r="P44" s="4"/>
      <c r="Q44" s="2"/>
      <c r="R44" s="1"/>
      <c r="S44" s="1"/>
      <c r="T44" s="1"/>
      <c r="U44" s="1"/>
      <c r="V44" s="1"/>
      <c r="W44" s="1"/>
    </row>
    <row r="45" spans="3:23" x14ac:dyDescent="0.3">
      <c r="D45" s="6" t="s">
        <v>18</v>
      </c>
      <c r="E45" s="12">
        <f>AVERAGE(E42:E44)</f>
        <v>87.55</v>
      </c>
      <c r="G45" s="6" t="s">
        <v>18</v>
      </c>
      <c r="H45" s="12">
        <f>AVERAGE(H42:H44)</f>
        <v>97.533333333333346</v>
      </c>
      <c r="J45" s="6" t="s">
        <v>18</v>
      </c>
      <c r="K45" s="12">
        <f>AVERAGE(K42:K44)</f>
        <v>94.31</v>
      </c>
      <c r="M45" s="6" t="s">
        <v>18</v>
      </c>
      <c r="N45" s="12">
        <f>AVERAGE(N42:N44)</f>
        <v>110.75666666666666</v>
      </c>
      <c r="P45" s="6" t="s">
        <v>18</v>
      </c>
      <c r="Q45" s="12" t="e">
        <f>AVERAGE(Q42:Q44)</f>
        <v>#DIV/0!</v>
      </c>
      <c r="R45" s="6">
        <v>0</v>
      </c>
      <c r="S45" s="10">
        <f>H45/E45-1</f>
        <v>0.11403007805063781</v>
      </c>
      <c r="T45" s="10">
        <f>K45/E45-1</f>
        <v>7.7213021130782433E-2</v>
      </c>
      <c r="U45" s="10">
        <f>N45/E45-1</f>
        <v>0.26506758043023027</v>
      </c>
      <c r="V45" s="10"/>
      <c r="W45" s="11" t="s">
        <v>19</v>
      </c>
    </row>
    <row r="48" spans="3:23" x14ac:dyDescent="0.3">
      <c r="C48" s="6" t="s">
        <v>75</v>
      </c>
    </row>
    <row r="49" spans="3:23" ht="19" thickBot="1" x14ac:dyDescent="0.35">
      <c r="C49" s="5" t="s">
        <v>0</v>
      </c>
      <c r="D49" s="5" t="s">
        <v>1</v>
      </c>
      <c r="E49" s="5"/>
      <c r="F49" s="5"/>
      <c r="G49" s="5" t="s">
        <v>2</v>
      </c>
      <c r="H49" s="5"/>
      <c r="I49" s="5"/>
      <c r="J49" s="5" t="s">
        <v>3</v>
      </c>
      <c r="K49" s="5"/>
      <c r="L49" s="5"/>
      <c r="M49" s="5" t="s">
        <v>4</v>
      </c>
      <c r="N49" s="5"/>
      <c r="O49" s="5"/>
      <c r="P49" s="5" t="s">
        <v>5</v>
      </c>
      <c r="Q49" s="5"/>
      <c r="R49" s="5" t="s">
        <v>1</v>
      </c>
      <c r="S49" s="5" t="s">
        <v>2</v>
      </c>
      <c r="T49" s="5" t="s">
        <v>3</v>
      </c>
      <c r="U49" s="5" t="s">
        <v>4</v>
      </c>
      <c r="V49" s="5" t="s">
        <v>5</v>
      </c>
      <c r="W49" s="5"/>
    </row>
    <row r="50" spans="3:23" ht="38" x14ac:dyDescent="0.3">
      <c r="C50" s="6">
        <v>1</v>
      </c>
      <c r="D50" s="7" t="s">
        <v>43</v>
      </c>
      <c r="E50" s="7">
        <v>91.84</v>
      </c>
      <c r="G50" s="7" t="s">
        <v>20</v>
      </c>
      <c r="H50" s="8">
        <v>97.14</v>
      </c>
      <c r="J50" s="7" t="s">
        <v>39</v>
      </c>
      <c r="K50" s="7">
        <v>94.81</v>
      </c>
      <c r="M50" s="7" t="s">
        <v>13</v>
      </c>
      <c r="N50" s="8">
        <v>109.09</v>
      </c>
      <c r="P50" s="9" t="s">
        <v>44</v>
      </c>
      <c r="Q50" s="7">
        <v>105.37</v>
      </c>
      <c r="R50" s="6">
        <v>0</v>
      </c>
      <c r="S50" s="10">
        <f>H50/E50-1</f>
        <v>5.7709059233449489E-2</v>
      </c>
      <c r="T50" s="10">
        <f>K50/E50-1</f>
        <v>3.2338850174216116E-2</v>
      </c>
      <c r="U50" s="10">
        <f>N50/E50-1</f>
        <v>0.1878266550522647</v>
      </c>
      <c r="V50" s="10">
        <f>Q50/E50-1</f>
        <v>0.1473214285714286</v>
      </c>
      <c r="W50" s="11" t="s">
        <v>10</v>
      </c>
    </row>
    <row r="51" spans="3:23" ht="38" x14ac:dyDescent="0.3">
      <c r="C51" s="6">
        <v>2</v>
      </c>
      <c r="D51" s="7" t="s">
        <v>6</v>
      </c>
      <c r="E51" s="7">
        <v>91.86</v>
      </c>
      <c r="G51" s="7" t="s">
        <v>22</v>
      </c>
      <c r="H51" s="8">
        <v>101.76</v>
      </c>
      <c r="J51" s="7" t="s">
        <v>34</v>
      </c>
      <c r="K51" s="7">
        <v>96.29</v>
      </c>
      <c r="M51" s="7" t="s">
        <v>38</v>
      </c>
      <c r="N51" s="8">
        <v>113.21</v>
      </c>
      <c r="P51" s="9" t="s">
        <v>45</v>
      </c>
      <c r="Q51" s="7">
        <v>106.09</v>
      </c>
    </row>
    <row r="52" spans="3:23" ht="38" x14ac:dyDescent="0.3">
      <c r="C52" s="1">
        <v>3</v>
      </c>
      <c r="D52" s="2" t="s">
        <v>36</v>
      </c>
      <c r="E52" s="2">
        <v>92.13</v>
      </c>
      <c r="F52" s="1"/>
      <c r="G52" s="2" t="s">
        <v>15</v>
      </c>
      <c r="H52" s="3">
        <v>102.62</v>
      </c>
      <c r="I52" s="1"/>
      <c r="J52" s="2" t="s">
        <v>27</v>
      </c>
      <c r="K52" s="2">
        <v>98.23</v>
      </c>
      <c r="L52" s="1"/>
      <c r="M52" s="2" t="s">
        <v>46</v>
      </c>
      <c r="N52" s="3">
        <v>114.29</v>
      </c>
      <c r="O52" s="1"/>
      <c r="P52" s="4" t="s">
        <v>47</v>
      </c>
      <c r="Q52" s="2">
        <v>109.06</v>
      </c>
      <c r="R52" s="1"/>
      <c r="S52" s="1"/>
      <c r="T52" s="1"/>
      <c r="U52" s="1"/>
      <c r="V52" s="1"/>
      <c r="W52" s="1"/>
    </row>
    <row r="53" spans="3:23" x14ac:dyDescent="0.3">
      <c r="D53" s="6" t="s">
        <v>18</v>
      </c>
      <c r="E53" s="12">
        <f>AVERAGE(E50:E52)</f>
        <v>91.943333333333328</v>
      </c>
      <c r="G53" s="6" t="s">
        <v>18</v>
      </c>
      <c r="H53" s="12">
        <f>AVERAGE(H50:H52)</f>
        <v>100.50666666666666</v>
      </c>
      <c r="J53" s="6" t="s">
        <v>18</v>
      </c>
      <c r="K53" s="12">
        <f>AVERAGE(K50:K52)</f>
        <v>96.443333333333342</v>
      </c>
      <c r="M53" s="6" t="s">
        <v>18</v>
      </c>
      <c r="N53" s="12">
        <f>AVERAGE(N50:N52)</f>
        <v>112.19666666666667</v>
      </c>
      <c r="P53" s="6" t="s">
        <v>18</v>
      </c>
      <c r="Q53" s="12">
        <f>AVERAGE(Q50:Q52)</f>
        <v>106.83999999999999</v>
      </c>
      <c r="R53" s="6">
        <v>0</v>
      </c>
      <c r="S53" s="10">
        <f>H53/E53-1</f>
        <v>9.3137077185222683E-2</v>
      </c>
      <c r="T53" s="10">
        <f>K53/E53-1</f>
        <v>4.8943189645796581E-2</v>
      </c>
      <c r="U53" s="10">
        <f>N53/E53-1</f>
        <v>0.22028060762063606</v>
      </c>
      <c r="V53" s="10">
        <f>Q53/E53-1</f>
        <v>0.16202008483486208</v>
      </c>
      <c r="W53" s="11" t="s">
        <v>19</v>
      </c>
    </row>
    <row r="56" spans="3:23" x14ac:dyDescent="0.3">
      <c r="C56" s="6" t="s">
        <v>76</v>
      </c>
    </row>
    <row r="57" spans="3:23" ht="19" thickBot="1" x14ac:dyDescent="0.35">
      <c r="C57" s="5" t="s">
        <v>0</v>
      </c>
      <c r="D57" s="5" t="s">
        <v>1</v>
      </c>
      <c r="E57" s="5"/>
      <c r="F57" s="5"/>
      <c r="G57" s="5" t="s">
        <v>2</v>
      </c>
      <c r="H57" s="5"/>
      <c r="I57" s="5"/>
      <c r="J57" s="5" t="s">
        <v>3</v>
      </c>
      <c r="K57" s="5"/>
      <c r="L57" s="5"/>
      <c r="M57" s="5" t="s">
        <v>4</v>
      </c>
      <c r="N57" s="5"/>
      <c r="O57" s="5"/>
      <c r="P57" s="5" t="s">
        <v>5</v>
      </c>
      <c r="Q57" s="5"/>
      <c r="R57" s="5" t="s">
        <v>1</v>
      </c>
      <c r="S57" s="5" t="s">
        <v>2</v>
      </c>
      <c r="T57" s="5" t="s">
        <v>3</v>
      </c>
      <c r="U57" s="5" t="s">
        <v>4</v>
      </c>
      <c r="V57" s="5" t="s">
        <v>5</v>
      </c>
      <c r="W57" s="5"/>
    </row>
    <row r="58" spans="3:23" ht="38" x14ac:dyDescent="0.3">
      <c r="C58" s="6">
        <v>1</v>
      </c>
      <c r="D58" s="7" t="s">
        <v>14</v>
      </c>
      <c r="E58" s="7">
        <v>92.06</v>
      </c>
      <c r="G58" s="7" t="s">
        <v>20</v>
      </c>
      <c r="H58" s="8">
        <v>101.2</v>
      </c>
      <c r="J58" s="7" t="s">
        <v>8</v>
      </c>
      <c r="K58" s="7">
        <v>96.11</v>
      </c>
      <c r="M58" s="7" t="s">
        <v>20</v>
      </c>
      <c r="N58" s="8">
        <v>106.34</v>
      </c>
      <c r="P58" s="9" t="s">
        <v>48</v>
      </c>
      <c r="Q58" s="7">
        <v>116.48</v>
      </c>
      <c r="R58" s="6">
        <v>0</v>
      </c>
      <c r="S58" s="10">
        <f>H58/E58-1</f>
        <v>9.9283076254616631E-2</v>
      </c>
      <c r="T58" s="10">
        <f>K58/E58-1</f>
        <v>4.3993048012165969E-2</v>
      </c>
      <c r="U58" s="10">
        <f>N58/E58-1</f>
        <v>0.15511622854660012</v>
      </c>
      <c r="V58" s="10">
        <f>Q58/E58-1</f>
        <v>0.26526178579187487</v>
      </c>
      <c r="W58" s="11" t="s">
        <v>10</v>
      </c>
    </row>
    <row r="59" spans="3:23" ht="38" x14ac:dyDescent="0.3">
      <c r="C59" s="6">
        <v>2</v>
      </c>
      <c r="D59" s="7" t="s">
        <v>49</v>
      </c>
      <c r="E59" s="7">
        <v>92.77</v>
      </c>
      <c r="G59" s="7" t="s">
        <v>50</v>
      </c>
      <c r="H59" s="8">
        <v>102.78</v>
      </c>
      <c r="J59" s="7" t="s">
        <v>34</v>
      </c>
      <c r="K59" s="7">
        <v>96.66</v>
      </c>
      <c r="M59" s="7" t="s">
        <v>38</v>
      </c>
      <c r="N59" s="8">
        <v>113.96</v>
      </c>
      <c r="P59" s="9" t="s">
        <v>51</v>
      </c>
      <c r="Q59" s="7">
        <v>118.97</v>
      </c>
    </row>
    <row r="60" spans="3:23" ht="38" x14ac:dyDescent="0.3">
      <c r="C60" s="1">
        <v>3</v>
      </c>
      <c r="D60" s="2" t="s">
        <v>52</v>
      </c>
      <c r="E60" s="2">
        <v>93.01</v>
      </c>
      <c r="F60" s="1"/>
      <c r="G60" s="2" t="s">
        <v>15</v>
      </c>
      <c r="H60" s="3">
        <v>103.65</v>
      </c>
      <c r="I60" s="1"/>
      <c r="J60" s="2" t="s">
        <v>53</v>
      </c>
      <c r="K60" s="2">
        <v>97.31</v>
      </c>
      <c r="L60" s="1"/>
      <c r="M60" s="2" t="s">
        <v>13</v>
      </c>
      <c r="N60" s="3">
        <v>115.1</v>
      </c>
      <c r="O60" s="1"/>
      <c r="P60" s="4" t="s">
        <v>54</v>
      </c>
      <c r="Q60" s="2">
        <v>128.26</v>
      </c>
      <c r="R60" s="1"/>
      <c r="S60" s="1"/>
      <c r="T60" s="1"/>
      <c r="U60" s="1"/>
      <c r="V60" s="1"/>
      <c r="W60" s="1"/>
    </row>
    <row r="61" spans="3:23" x14ac:dyDescent="0.3">
      <c r="D61" s="6" t="s">
        <v>18</v>
      </c>
      <c r="E61" s="12">
        <f>AVERAGE(E58:E60)</f>
        <v>92.61333333333333</v>
      </c>
      <c r="G61" s="6" t="s">
        <v>18</v>
      </c>
      <c r="H61" s="12">
        <f>AVERAGE(H58:H60)</f>
        <v>102.54333333333334</v>
      </c>
      <c r="J61" s="6" t="s">
        <v>18</v>
      </c>
      <c r="K61" s="12">
        <f>AVERAGE(K58:K60)</f>
        <v>96.693333333333328</v>
      </c>
      <c r="M61" s="6" t="s">
        <v>18</v>
      </c>
      <c r="N61" s="12">
        <f>AVERAGE(N58:N60)</f>
        <v>111.8</v>
      </c>
      <c r="P61" s="6" t="s">
        <v>18</v>
      </c>
      <c r="Q61" s="12">
        <f>AVERAGE(Q58:Q60)</f>
        <v>121.23666666666666</v>
      </c>
      <c r="R61" s="6">
        <v>0</v>
      </c>
      <c r="S61" s="10">
        <f>H61/E61-1</f>
        <v>0.10721998272387001</v>
      </c>
      <c r="T61" s="10">
        <f>K61/E61-1</f>
        <v>4.4054131874460056E-2</v>
      </c>
      <c r="U61" s="10">
        <f>N61/E61-1</f>
        <v>0.20716959401094148</v>
      </c>
      <c r="V61" s="10">
        <f>Q61/E61-1</f>
        <v>0.30906276993953363</v>
      </c>
      <c r="W61" s="11" t="s">
        <v>19</v>
      </c>
    </row>
    <row r="64" spans="3:23" x14ac:dyDescent="0.3">
      <c r="C64" s="6" t="s">
        <v>77</v>
      </c>
    </row>
    <row r="65" spans="3:23" ht="19" thickBot="1" x14ac:dyDescent="0.35">
      <c r="C65" s="5" t="s">
        <v>0</v>
      </c>
      <c r="D65" s="5" t="s">
        <v>1</v>
      </c>
      <c r="E65" s="5"/>
      <c r="F65" s="5"/>
      <c r="G65" s="5" t="s">
        <v>2</v>
      </c>
      <c r="H65" s="5"/>
      <c r="I65" s="5"/>
      <c r="J65" s="5" t="s">
        <v>3</v>
      </c>
      <c r="K65" s="5"/>
      <c r="L65" s="5"/>
      <c r="M65" s="5" t="s">
        <v>4</v>
      </c>
      <c r="N65" s="5"/>
      <c r="O65" s="5"/>
      <c r="P65" s="5" t="s">
        <v>5</v>
      </c>
      <c r="Q65" s="5"/>
      <c r="R65" s="5" t="s">
        <v>1</v>
      </c>
      <c r="S65" s="5" t="s">
        <v>2</v>
      </c>
      <c r="T65" s="5" t="s">
        <v>3</v>
      </c>
      <c r="U65" s="5" t="s">
        <v>4</v>
      </c>
      <c r="V65" s="5" t="s">
        <v>5</v>
      </c>
      <c r="W65" s="5"/>
    </row>
    <row r="66" spans="3:23" ht="38" x14ac:dyDescent="0.3">
      <c r="C66" s="6">
        <v>1</v>
      </c>
      <c r="D66" s="7" t="s">
        <v>52</v>
      </c>
      <c r="E66" s="7">
        <v>76.930000000000007</v>
      </c>
      <c r="G66" s="7" t="s">
        <v>20</v>
      </c>
      <c r="H66" s="8">
        <v>91.51</v>
      </c>
      <c r="J66" s="7" t="s">
        <v>55</v>
      </c>
      <c r="K66" s="7">
        <v>83.86</v>
      </c>
      <c r="M66" s="7" t="s">
        <v>20</v>
      </c>
      <c r="N66" s="8">
        <v>96.51</v>
      </c>
      <c r="P66" s="9" t="s">
        <v>56</v>
      </c>
      <c r="Q66" s="7">
        <v>105.92</v>
      </c>
      <c r="R66" s="6">
        <v>0</v>
      </c>
      <c r="S66" s="10">
        <f>H66/E66-1</f>
        <v>0.18952294293513572</v>
      </c>
      <c r="T66" s="10">
        <f>K66/E66-1</f>
        <v>9.0081892629663152E-2</v>
      </c>
      <c r="U66" s="10">
        <f>N66/E66-1</f>
        <v>0.25451709346158835</v>
      </c>
      <c r="V66" s="10">
        <f>Q66/E66-1</f>
        <v>0.37683608475237218</v>
      </c>
      <c r="W66" s="11" t="s">
        <v>10</v>
      </c>
    </row>
    <row r="67" spans="3:23" ht="38" x14ac:dyDescent="0.3">
      <c r="C67" s="6">
        <v>2</v>
      </c>
      <c r="D67" s="7" t="s">
        <v>36</v>
      </c>
      <c r="E67" s="7">
        <v>78.239999999999995</v>
      </c>
      <c r="G67" s="7" t="s">
        <v>57</v>
      </c>
      <c r="H67" s="8">
        <v>92.4</v>
      </c>
      <c r="J67" s="7" t="s">
        <v>34</v>
      </c>
      <c r="K67" s="7">
        <v>84.13</v>
      </c>
      <c r="M67" s="7" t="s">
        <v>28</v>
      </c>
      <c r="N67" s="8">
        <v>101.04</v>
      </c>
      <c r="P67" s="9" t="s">
        <v>58</v>
      </c>
      <c r="Q67" s="7">
        <v>113.92</v>
      </c>
    </row>
    <row r="68" spans="3:23" ht="38" x14ac:dyDescent="0.3">
      <c r="C68" s="1">
        <v>3</v>
      </c>
      <c r="D68" s="2" t="s">
        <v>11</v>
      </c>
      <c r="E68" s="2">
        <v>78.7</v>
      </c>
      <c r="F68" s="1"/>
      <c r="G68" s="2" t="s">
        <v>59</v>
      </c>
      <c r="H68" s="3">
        <v>92.43</v>
      </c>
      <c r="I68" s="1"/>
      <c r="J68" s="2" t="s">
        <v>60</v>
      </c>
      <c r="K68" s="2">
        <v>84.42</v>
      </c>
      <c r="L68" s="1"/>
      <c r="M68" s="2" t="s">
        <v>46</v>
      </c>
      <c r="N68" s="3">
        <v>101.73</v>
      </c>
      <c r="O68" s="1"/>
      <c r="P68" s="4" t="s">
        <v>61</v>
      </c>
      <c r="Q68" s="2">
        <v>114.59</v>
      </c>
      <c r="R68" s="1"/>
      <c r="S68" s="1"/>
      <c r="T68" s="1"/>
      <c r="U68" s="1"/>
      <c r="V68" s="1"/>
      <c r="W68" s="1"/>
    </row>
    <row r="69" spans="3:23" x14ac:dyDescent="0.3">
      <c r="D69" s="6" t="s">
        <v>18</v>
      </c>
      <c r="E69" s="12">
        <f>AVERAGE(E66:E68)</f>
        <v>77.956666666666663</v>
      </c>
      <c r="G69" s="6" t="s">
        <v>18</v>
      </c>
      <c r="H69" s="12">
        <f>AVERAGE(H66:H68)</f>
        <v>92.113333333333344</v>
      </c>
      <c r="J69" s="6" t="s">
        <v>18</v>
      </c>
      <c r="K69" s="12">
        <f>AVERAGE(K66:K68)</f>
        <v>84.13666666666667</v>
      </c>
      <c r="M69" s="6" t="s">
        <v>18</v>
      </c>
      <c r="N69" s="12">
        <f>AVERAGE(N66:N68)</f>
        <v>99.76</v>
      </c>
      <c r="P69" s="6" t="s">
        <v>18</v>
      </c>
      <c r="Q69" s="12">
        <f>AVERAGE(Q66:Q68)</f>
        <v>111.47666666666667</v>
      </c>
      <c r="R69" s="6">
        <v>0</v>
      </c>
      <c r="S69" s="10">
        <f>H69/E69-1</f>
        <v>0.18159661350322853</v>
      </c>
      <c r="T69" s="10">
        <f>K69/E69-1</f>
        <v>7.9274810792320682E-2</v>
      </c>
      <c r="U69" s="10">
        <f>N69/E69-1</f>
        <v>0.2796852952494977</v>
      </c>
      <c r="V69" s="10">
        <f>Q69/E69-1</f>
        <v>0.42998246889297498</v>
      </c>
      <c r="W69" s="11" t="s">
        <v>19</v>
      </c>
    </row>
    <row r="72" spans="3:23" x14ac:dyDescent="0.3">
      <c r="C72" s="6" t="s">
        <v>78</v>
      </c>
    </row>
    <row r="73" spans="3:23" ht="19" thickBot="1" x14ac:dyDescent="0.35">
      <c r="C73" s="5" t="s">
        <v>0</v>
      </c>
      <c r="D73" s="5" t="s">
        <v>1</v>
      </c>
      <c r="E73" s="5"/>
      <c r="F73" s="5"/>
      <c r="G73" s="5" t="s">
        <v>2</v>
      </c>
      <c r="H73" s="5"/>
      <c r="I73" s="5"/>
      <c r="J73" s="5" t="s">
        <v>3</v>
      </c>
      <c r="K73" s="5"/>
      <c r="L73" s="5"/>
      <c r="M73" s="5" t="s">
        <v>4</v>
      </c>
      <c r="N73" s="5"/>
      <c r="O73" s="5"/>
      <c r="P73" s="5" t="s">
        <v>5</v>
      </c>
      <c r="Q73" s="5"/>
      <c r="R73" s="5" t="s">
        <v>1</v>
      </c>
      <c r="S73" s="5" t="s">
        <v>2</v>
      </c>
      <c r="T73" s="5" t="s">
        <v>3</v>
      </c>
      <c r="U73" s="5" t="s">
        <v>4</v>
      </c>
      <c r="V73" s="5" t="s">
        <v>5</v>
      </c>
      <c r="W73" s="5"/>
    </row>
    <row r="74" spans="3:23" ht="38" x14ac:dyDescent="0.3">
      <c r="C74" s="6">
        <v>1</v>
      </c>
      <c r="D74" s="7" t="s">
        <v>36</v>
      </c>
      <c r="E74" s="7">
        <v>94.86</v>
      </c>
      <c r="G74" s="7" t="s">
        <v>20</v>
      </c>
      <c r="H74" s="8">
        <v>102.1</v>
      </c>
      <c r="J74" s="7" t="s">
        <v>8</v>
      </c>
      <c r="K74" s="7">
        <v>100.06</v>
      </c>
      <c r="M74" s="7" t="s">
        <v>20</v>
      </c>
      <c r="N74" s="8">
        <v>111.15</v>
      </c>
      <c r="P74" s="9" t="s">
        <v>62</v>
      </c>
      <c r="Q74" s="7">
        <v>126.07</v>
      </c>
      <c r="R74" s="6">
        <v>0</v>
      </c>
      <c r="S74" s="10">
        <f>H74/E74-1</f>
        <v>7.6323002319207189E-2</v>
      </c>
      <c r="T74" s="10">
        <f>K74/E74-1</f>
        <v>5.4817625975121187E-2</v>
      </c>
      <c r="U74" s="10">
        <f>N74/E74-1</f>
        <v>0.17172675521821645</v>
      </c>
      <c r="V74" s="10">
        <f>Q74/E74-1</f>
        <v>0.32901117436221794</v>
      </c>
      <c r="W74" s="11" t="s">
        <v>10</v>
      </c>
    </row>
    <row r="75" spans="3:23" ht="38" x14ac:dyDescent="0.3">
      <c r="C75" s="6">
        <v>2</v>
      </c>
      <c r="D75" s="7" t="s">
        <v>11</v>
      </c>
      <c r="E75" s="7">
        <v>95.1</v>
      </c>
      <c r="G75" s="7" t="s">
        <v>13</v>
      </c>
      <c r="H75" s="8">
        <v>108.56</v>
      </c>
      <c r="J75" s="7" t="s">
        <v>34</v>
      </c>
      <c r="K75" s="7">
        <v>100.77</v>
      </c>
      <c r="M75" s="7" t="s">
        <v>13</v>
      </c>
      <c r="N75" s="8">
        <v>115.65</v>
      </c>
      <c r="P75" s="9" t="s">
        <v>51</v>
      </c>
      <c r="Q75" s="7">
        <v>127.11</v>
      </c>
    </row>
    <row r="76" spans="3:23" ht="38" x14ac:dyDescent="0.3">
      <c r="C76" s="1">
        <v>3</v>
      </c>
      <c r="D76" s="2" t="s">
        <v>21</v>
      </c>
      <c r="E76" s="2">
        <v>95.79</v>
      </c>
      <c r="F76" s="1"/>
      <c r="G76" s="2" t="s">
        <v>30</v>
      </c>
      <c r="H76" s="3">
        <v>108.86</v>
      </c>
      <c r="I76" s="1"/>
      <c r="J76" s="2" t="s">
        <v>63</v>
      </c>
      <c r="K76" s="2">
        <v>102.87</v>
      </c>
      <c r="L76" s="1"/>
      <c r="M76" s="2" t="s">
        <v>46</v>
      </c>
      <c r="N76" s="3">
        <v>115.79</v>
      </c>
      <c r="O76" s="1"/>
      <c r="P76" s="4" t="s">
        <v>47</v>
      </c>
      <c r="Q76" s="2">
        <v>129.38999999999999</v>
      </c>
      <c r="R76" s="1"/>
      <c r="S76" s="1"/>
      <c r="T76" s="1"/>
      <c r="U76" s="1"/>
      <c r="V76" s="1"/>
      <c r="W76" s="1"/>
    </row>
    <row r="77" spans="3:23" x14ac:dyDescent="0.3">
      <c r="D77" s="6" t="s">
        <v>18</v>
      </c>
      <c r="E77" s="12">
        <f>AVERAGE(E74:E76)</f>
        <v>95.25</v>
      </c>
      <c r="G77" s="6" t="s">
        <v>18</v>
      </c>
      <c r="H77" s="12">
        <f>AVERAGE(H74:H76)</f>
        <v>106.50666666666666</v>
      </c>
      <c r="J77" s="6" t="s">
        <v>18</v>
      </c>
      <c r="K77" s="12">
        <f>AVERAGE(K74:K76)</f>
        <v>101.23333333333333</v>
      </c>
      <c r="M77" s="6" t="s">
        <v>18</v>
      </c>
      <c r="N77" s="12">
        <f>AVERAGE(N74:N76)</f>
        <v>114.19666666666667</v>
      </c>
      <c r="P77" s="6" t="s">
        <v>18</v>
      </c>
      <c r="Q77" s="12">
        <f>AVERAGE(Q74:Q76)</f>
        <v>127.52333333333333</v>
      </c>
      <c r="R77" s="6">
        <v>0</v>
      </c>
      <c r="S77" s="10">
        <f>H77/E77-1</f>
        <v>0.11818022747156598</v>
      </c>
      <c r="T77" s="10">
        <f>K77/E77-1</f>
        <v>6.2817147856518041E-2</v>
      </c>
      <c r="U77" s="10">
        <f>N77/E77-1</f>
        <v>0.19891513560804897</v>
      </c>
      <c r="V77" s="10">
        <f>Q77/E77-1</f>
        <v>0.33882764654418196</v>
      </c>
      <c r="W77" s="11" t="s">
        <v>19</v>
      </c>
    </row>
    <row r="80" spans="3:23" x14ac:dyDescent="0.3">
      <c r="C80" s="6" t="s">
        <v>79</v>
      </c>
    </row>
    <row r="81" spans="3:23" ht="19" thickBot="1" x14ac:dyDescent="0.35">
      <c r="C81" s="5" t="s">
        <v>0</v>
      </c>
      <c r="D81" s="5" t="s">
        <v>1</v>
      </c>
      <c r="E81" s="5"/>
      <c r="F81" s="5"/>
      <c r="G81" s="5" t="s">
        <v>2</v>
      </c>
      <c r="H81" s="5"/>
      <c r="I81" s="5"/>
      <c r="J81" s="5" t="s">
        <v>3</v>
      </c>
      <c r="K81" s="5"/>
      <c r="L81" s="5"/>
      <c r="M81" s="5" t="s">
        <v>4</v>
      </c>
      <c r="N81" s="5"/>
      <c r="O81" s="5"/>
      <c r="P81" s="5" t="s">
        <v>5</v>
      </c>
      <c r="Q81" s="5"/>
      <c r="R81" s="5" t="s">
        <v>1</v>
      </c>
      <c r="S81" s="5" t="s">
        <v>2</v>
      </c>
      <c r="T81" s="5" t="s">
        <v>3</v>
      </c>
      <c r="U81" s="5" t="s">
        <v>4</v>
      </c>
      <c r="V81" s="5" t="s">
        <v>5</v>
      </c>
      <c r="W81" s="5"/>
    </row>
    <row r="82" spans="3:23" ht="38" x14ac:dyDescent="0.3">
      <c r="C82" s="6">
        <v>1</v>
      </c>
      <c r="D82" s="7" t="s">
        <v>26</v>
      </c>
      <c r="E82" s="7">
        <v>93.28</v>
      </c>
      <c r="G82" s="7" t="s">
        <v>15</v>
      </c>
      <c r="H82" s="8">
        <v>102.68</v>
      </c>
      <c r="J82" s="7" t="s">
        <v>63</v>
      </c>
      <c r="K82" s="7">
        <v>99.84</v>
      </c>
      <c r="M82" s="7" t="s">
        <v>20</v>
      </c>
      <c r="N82" s="8">
        <v>111.14</v>
      </c>
      <c r="P82" s="9" t="s">
        <v>51</v>
      </c>
      <c r="Q82" s="7">
        <v>122.05</v>
      </c>
      <c r="R82" s="6">
        <v>0</v>
      </c>
      <c r="S82" s="10">
        <f>H82/E82-1</f>
        <v>0.10077186963979412</v>
      </c>
      <c r="T82" s="10">
        <f>K82/E82-1</f>
        <v>7.0325900514579764E-2</v>
      </c>
      <c r="U82" s="10">
        <f>N82/E82-1</f>
        <v>0.19146655231560894</v>
      </c>
      <c r="V82" s="10">
        <f>Q82/E82-1</f>
        <v>0.30842624356775294</v>
      </c>
      <c r="W82" s="11" t="s">
        <v>10</v>
      </c>
    </row>
    <row r="83" spans="3:23" ht="38" x14ac:dyDescent="0.3">
      <c r="C83" s="6">
        <v>2</v>
      </c>
      <c r="D83" s="7" t="s">
        <v>64</v>
      </c>
      <c r="E83" s="7">
        <v>93.87</v>
      </c>
      <c r="G83" s="7" t="s">
        <v>7</v>
      </c>
      <c r="H83" s="8">
        <v>104.45</v>
      </c>
      <c r="J83" s="7" t="s">
        <v>24</v>
      </c>
      <c r="K83" s="7">
        <v>100.05</v>
      </c>
      <c r="M83" s="7" t="s">
        <v>13</v>
      </c>
      <c r="N83" s="8">
        <v>112.18</v>
      </c>
      <c r="P83" s="9" t="s">
        <v>54</v>
      </c>
      <c r="Q83" s="7">
        <v>124.68</v>
      </c>
    </row>
    <row r="84" spans="3:23" ht="38" x14ac:dyDescent="0.3">
      <c r="C84" s="1">
        <v>3</v>
      </c>
      <c r="D84" s="2" t="s">
        <v>11</v>
      </c>
      <c r="E84" s="2">
        <v>95.62</v>
      </c>
      <c r="F84" s="1"/>
      <c r="G84" s="2" t="s">
        <v>13</v>
      </c>
      <c r="H84" s="3">
        <v>105.34</v>
      </c>
      <c r="I84" s="1"/>
      <c r="J84" s="2" t="s">
        <v>65</v>
      </c>
      <c r="K84" s="2">
        <v>101.69</v>
      </c>
      <c r="L84" s="1"/>
      <c r="M84" s="2" t="s">
        <v>42</v>
      </c>
      <c r="N84" s="3">
        <v>114.72</v>
      </c>
      <c r="O84" s="1"/>
      <c r="P84" s="4" t="s">
        <v>47</v>
      </c>
      <c r="Q84" s="2">
        <v>126.06</v>
      </c>
      <c r="R84" s="1"/>
      <c r="S84" s="1"/>
      <c r="T84" s="1"/>
      <c r="U84" s="1"/>
      <c r="V84" s="1"/>
      <c r="W84" s="1"/>
    </row>
    <row r="85" spans="3:23" x14ac:dyDescent="0.3">
      <c r="D85" s="6" t="s">
        <v>18</v>
      </c>
      <c r="E85" s="12">
        <f>AVERAGE(E82:E84)</f>
        <v>94.256666666666661</v>
      </c>
      <c r="G85" s="6" t="s">
        <v>18</v>
      </c>
      <c r="H85" s="12">
        <f>AVERAGE(H82:H84)</f>
        <v>104.15666666666668</v>
      </c>
      <c r="J85" s="6" t="s">
        <v>18</v>
      </c>
      <c r="K85" s="12">
        <f>AVERAGE(K82:K84)</f>
        <v>100.52666666666666</v>
      </c>
      <c r="M85" s="6" t="s">
        <v>18</v>
      </c>
      <c r="N85" s="12">
        <f>AVERAGE(N82:N84)</f>
        <v>112.67999999999999</v>
      </c>
      <c r="P85" s="6" t="s">
        <v>18</v>
      </c>
      <c r="Q85" s="12">
        <f>AVERAGE(Q82:Q84)</f>
        <v>124.26333333333334</v>
      </c>
      <c r="R85" s="6">
        <v>0</v>
      </c>
      <c r="S85" s="10">
        <f>H85/E85-1</f>
        <v>0.10503235845386727</v>
      </c>
      <c r="T85" s="10">
        <f>K85/E85-1</f>
        <v>6.6520493687449056E-2</v>
      </c>
      <c r="U85" s="10">
        <f>N85/E85-1</f>
        <v>0.19545920712946918</v>
      </c>
      <c r="V85" s="10">
        <f>Q85/E85-1</f>
        <v>0.31835060296353945</v>
      </c>
      <c r="W85" s="11" t="s">
        <v>19</v>
      </c>
    </row>
    <row r="88" spans="3:23" x14ac:dyDescent="0.3">
      <c r="C88" s="6" t="s">
        <v>80</v>
      </c>
    </row>
    <row r="89" spans="3:23" ht="19" thickBot="1" x14ac:dyDescent="0.35">
      <c r="C89" s="5" t="s">
        <v>0</v>
      </c>
      <c r="D89" s="5" t="s">
        <v>1</v>
      </c>
      <c r="E89" s="5"/>
      <c r="F89" s="5"/>
      <c r="G89" s="5" t="s">
        <v>2</v>
      </c>
      <c r="H89" s="5"/>
      <c r="I89" s="5"/>
      <c r="J89" s="5" t="s">
        <v>3</v>
      </c>
      <c r="K89" s="5"/>
      <c r="L89" s="5"/>
      <c r="M89" s="5" t="s">
        <v>4</v>
      </c>
      <c r="N89" s="5"/>
      <c r="O89" s="5"/>
      <c r="P89" s="5" t="s">
        <v>5</v>
      </c>
      <c r="Q89" s="5"/>
      <c r="R89" s="5" t="s">
        <v>1</v>
      </c>
      <c r="S89" s="5" t="s">
        <v>2</v>
      </c>
      <c r="T89" s="5" t="s">
        <v>3</v>
      </c>
      <c r="U89" s="5" t="s">
        <v>4</v>
      </c>
      <c r="V89" s="5" t="s">
        <v>5</v>
      </c>
      <c r="W89" s="5"/>
    </row>
    <row r="90" spans="3:23" ht="38" x14ac:dyDescent="0.3">
      <c r="C90" s="6">
        <v>1</v>
      </c>
      <c r="D90" s="7" t="s">
        <v>21</v>
      </c>
      <c r="E90" s="7">
        <v>89.69</v>
      </c>
      <c r="G90" s="7" t="s">
        <v>20</v>
      </c>
      <c r="H90" s="8">
        <v>102.06</v>
      </c>
      <c r="J90" s="7" t="s">
        <v>24</v>
      </c>
      <c r="K90" s="7">
        <v>97.06</v>
      </c>
      <c r="M90" s="7" t="s">
        <v>20</v>
      </c>
      <c r="N90" s="8">
        <v>109.07</v>
      </c>
      <c r="P90" s="9" t="s">
        <v>66</v>
      </c>
      <c r="Q90" s="7">
        <v>106.48</v>
      </c>
      <c r="R90" s="6">
        <v>0</v>
      </c>
      <c r="S90" s="10">
        <f>H90/E90-1</f>
        <v>0.13791950050172819</v>
      </c>
      <c r="T90" s="10">
        <f>K90/E90-1</f>
        <v>8.2171925521239864E-2</v>
      </c>
      <c r="U90" s="10">
        <f>N90/E90-1</f>
        <v>0.21607760062437276</v>
      </c>
      <c r="V90" s="10">
        <f>Q90/E90-1</f>
        <v>0.18720035678447999</v>
      </c>
      <c r="W90" s="11" t="s">
        <v>10</v>
      </c>
    </row>
    <row r="91" spans="3:23" ht="38" x14ac:dyDescent="0.3">
      <c r="C91" s="6">
        <v>2</v>
      </c>
      <c r="D91" s="7" t="s">
        <v>11</v>
      </c>
      <c r="E91" s="7">
        <v>90.65</v>
      </c>
      <c r="G91" s="7" t="s">
        <v>13</v>
      </c>
      <c r="H91" s="8">
        <v>104.34</v>
      </c>
      <c r="J91" s="7" t="s">
        <v>53</v>
      </c>
      <c r="K91" s="7">
        <v>97.94</v>
      </c>
      <c r="M91" s="7" t="s">
        <v>13</v>
      </c>
      <c r="N91" s="8">
        <v>113.85</v>
      </c>
      <c r="P91" s="9" t="s">
        <v>54</v>
      </c>
      <c r="Q91" s="7">
        <v>106.84</v>
      </c>
    </row>
    <row r="92" spans="3:23" ht="38" x14ac:dyDescent="0.3">
      <c r="C92" s="1">
        <v>3</v>
      </c>
      <c r="D92" s="2" t="s">
        <v>67</v>
      </c>
      <c r="E92" s="2">
        <v>92.17</v>
      </c>
      <c r="F92" s="1"/>
      <c r="G92" s="2" t="s">
        <v>15</v>
      </c>
      <c r="H92" s="3">
        <v>105.32</v>
      </c>
      <c r="I92" s="1"/>
      <c r="J92" s="2" t="s">
        <v>8</v>
      </c>
      <c r="K92" s="2">
        <v>98.87</v>
      </c>
      <c r="L92" s="1"/>
      <c r="M92" s="2" t="s">
        <v>38</v>
      </c>
      <c r="N92" s="3">
        <v>116.74</v>
      </c>
      <c r="O92" s="1"/>
      <c r="P92" s="4" t="s">
        <v>47</v>
      </c>
      <c r="Q92" s="2">
        <v>110.25</v>
      </c>
      <c r="R92" s="1"/>
      <c r="S92" s="1"/>
      <c r="T92" s="1"/>
      <c r="U92" s="1"/>
      <c r="V92" s="1"/>
      <c r="W92" s="1"/>
    </row>
    <row r="93" spans="3:23" x14ac:dyDescent="0.3">
      <c r="D93" s="6" t="s">
        <v>18</v>
      </c>
      <c r="E93" s="12">
        <f>AVERAGE(E90:E92)</f>
        <v>90.836666666666659</v>
      </c>
      <c r="G93" s="6" t="s">
        <v>18</v>
      </c>
      <c r="H93" s="12">
        <f>AVERAGE(H90:H92)</f>
        <v>103.90666666666668</v>
      </c>
      <c r="J93" s="6" t="s">
        <v>18</v>
      </c>
      <c r="K93" s="12">
        <f>AVERAGE(K90:K92)</f>
        <v>97.956666666666663</v>
      </c>
      <c r="M93" s="6" t="s">
        <v>18</v>
      </c>
      <c r="N93" s="12">
        <f>AVERAGE(N90:N92)</f>
        <v>113.21999999999998</v>
      </c>
      <c r="P93" s="6" t="s">
        <v>18</v>
      </c>
      <c r="Q93" s="12">
        <f>AVERAGE(Q90:Q92)</f>
        <v>107.85666666666667</v>
      </c>
      <c r="R93" s="6">
        <v>0</v>
      </c>
      <c r="S93" s="10">
        <f>H93/E93-1</f>
        <v>0.14388462808704294</v>
      </c>
      <c r="T93" s="10">
        <f>K93/E93-1</f>
        <v>7.8382444680929142E-2</v>
      </c>
      <c r="U93" s="10">
        <f>N93/E93-1</f>
        <v>0.24641297567061748</v>
      </c>
      <c r="V93" s="10">
        <f>Q93/E93-1</f>
        <v>0.18736927085244592</v>
      </c>
      <c r="W93" s="11" t="s">
        <v>19</v>
      </c>
    </row>
    <row r="96" spans="3:23" ht="19" thickBot="1" x14ac:dyDescent="0.35"/>
    <row r="97" spans="16:22" x14ac:dyDescent="0.3">
      <c r="P97" s="17" t="s">
        <v>81</v>
      </c>
      <c r="Q97" s="16"/>
      <c r="R97" s="15" t="s">
        <v>1</v>
      </c>
      <c r="S97" s="15" t="s">
        <v>2</v>
      </c>
      <c r="T97" s="15" t="s">
        <v>3</v>
      </c>
      <c r="U97" s="15" t="s">
        <v>4</v>
      </c>
      <c r="V97" s="18" t="s">
        <v>5</v>
      </c>
    </row>
    <row r="98" spans="16:22" ht="19" thickBot="1" x14ac:dyDescent="0.35">
      <c r="P98" s="19"/>
      <c r="Q98" s="20" t="s">
        <v>69</v>
      </c>
      <c r="R98" s="21">
        <v>0</v>
      </c>
      <c r="S98" s="22">
        <f>AVERAGE(S10,S18,S26,S34,S42,S50,S58,S66,S74,S82,S90)</f>
        <v>0.11849346262458321</v>
      </c>
      <c r="T98" s="22">
        <f>AVERAGE(T10,T18,T26,T34,T42,T50,T58,T66,T74,T82,T90)</f>
        <v>7.2589162662194229E-2</v>
      </c>
      <c r="U98" s="22">
        <f>AVERAGE(U10,U18,U34,U42,U50,U58,U66,U74,U82,U90)</f>
        <v>0.20349244761385482</v>
      </c>
      <c r="V98" s="23">
        <f>AVERAGE(V50,V58,V66,V74,V82,V90)</f>
        <v>0.26900951230502107</v>
      </c>
    </row>
  </sheetData>
  <mergeCells count="1">
    <mergeCell ref="P2:V2"/>
  </mergeCells>
  <pageMargins left="0.7" right="0.7" top="0.75" bottom="0.75" header="0.3" footer="0.3"/>
  <pageSetup scale="40"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AB07-D76B-2242-8307-40ACBE65039B}">
  <sheetPr>
    <pageSetUpPr fitToPage="1"/>
  </sheetPr>
  <dimension ref="C2:AA88"/>
  <sheetViews>
    <sheetView showGridLines="0" tabSelected="1" workbookViewId="0">
      <selection activeCell="AA7" sqref="AA7"/>
    </sheetView>
  </sheetViews>
  <sheetFormatPr baseColWidth="10" defaultRowHeight="18" x14ac:dyDescent="0.3"/>
  <cols>
    <col min="1" max="2" width="10.83203125" style="6"/>
    <col min="3" max="3" width="19.83203125" style="6" customWidth="1"/>
    <col min="4" max="4" width="17.83203125" style="6" customWidth="1"/>
    <col min="5" max="5" width="6.1640625" style="6" customWidth="1"/>
    <col min="6" max="6" width="6.6640625" style="6" customWidth="1"/>
    <col min="7" max="7" width="17.83203125" style="6" customWidth="1"/>
    <col min="8" max="8" width="7.1640625" style="6" customWidth="1"/>
    <col min="9" max="9" width="6.1640625" style="6" customWidth="1"/>
    <col min="10" max="10" width="17.83203125" style="6" customWidth="1"/>
    <col min="11" max="11" width="7.1640625" style="6" customWidth="1"/>
    <col min="12" max="12" width="3.33203125" style="6" customWidth="1"/>
    <col min="13" max="13" width="17.83203125" style="6" customWidth="1"/>
    <col min="14" max="14" width="6.6640625" style="6" customWidth="1"/>
    <col min="15" max="15" width="3.33203125" style="6" customWidth="1"/>
    <col min="16" max="16" width="4.83203125" style="6" customWidth="1"/>
    <col min="17" max="19" width="7.1640625" style="6" customWidth="1"/>
    <col min="20" max="20" width="13.1640625" style="6" customWidth="1"/>
    <col min="21" max="16384" width="10.83203125" style="6"/>
  </cols>
  <sheetData>
    <row r="2" spans="3:27" x14ac:dyDescent="0.3">
      <c r="C2" s="6" t="s">
        <v>76</v>
      </c>
    </row>
    <row r="3" spans="3:27" ht="19" thickBot="1" x14ac:dyDescent="0.35">
      <c r="C3" s="5" t="s">
        <v>0</v>
      </c>
      <c r="D3" s="5" t="s">
        <v>1</v>
      </c>
      <c r="E3" s="5"/>
      <c r="F3" s="5"/>
      <c r="G3" s="5" t="s">
        <v>2</v>
      </c>
      <c r="H3" s="5"/>
      <c r="I3" s="5"/>
      <c r="J3" s="5" t="s">
        <v>3</v>
      </c>
      <c r="K3" s="5"/>
      <c r="L3" s="5"/>
      <c r="M3" s="5" t="s">
        <v>4</v>
      </c>
      <c r="N3" s="5"/>
      <c r="O3" s="5"/>
      <c r="P3" s="5" t="s">
        <v>1</v>
      </c>
      <c r="Q3" s="5" t="s">
        <v>2</v>
      </c>
      <c r="R3" s="5" t="s">
        <v>3</v>
      </c>
      <c r="S3" s="5" t="s">
        <v>4</v>
      </c>
      <c r="T3" s="5"/>
      <c r="V3" s="72" t="s">
        <v>83</v>
      </c>
      <c r="W3" s="72"/>
      <c r="X3" s="72"/>
      <c r="Y3" s="72"/>
      <c r="Z3" s="72"/>
      <c r="AA3" s="72"/>
    </row>
    <row r="4" spans="3:27" x14ac:dyDescent="0.3">
      <c r="C4" s="6">
        <v>1</v>
      </c>
      <c r="D4" s="7" t="s">
        <v>14</v>
      </c>
      <c r="E4" s="7">
        <v>92.06</v>
      </c>
      <c r="G4" s="7" t="s">
        <v>20</v>
      </c>
      <c r="H4" s="8">
        <v>101.2</v>
      </c>
      <c r="J4" s="7" t="s">
        <v>8</v>
      </c>
      <c r="K4" s="7">
        <v>96.11</v>
      </c>
      <c r="M4" s="7" t="s">
        <v>20</v>
      </c>
      <c r="N4" s="8">
        <v>106.34</v>
      </c>
      <c r="P4" s="6">
        <v>0</v>
      </c>
      <c r="Q4" s="10">
        <f>H4/E4-1</f>
        <v>9.9283076254616631E-2</v>
      </c>
      <c r="R4" s="10">
        <f>K4/E4-1</f>
        <v>4.3993048012165969E-2</v>
      </c>
      <c r="S4" s="10">
        <f>N4/E4-1</f>
        <v>0.15511622854660012</v>
      </c>
      <c r="T4" s="11" t="s">
        <v>10</v>
      </c>
      <c r="V4" s="73"/>
      <c r="W4" s="74"/>
      <c r="X4" s="30" t="s">
        <v>1</v>
      </c>
      <c r="Y4" s="30" t="s">
        <v>2</v>
      </c>
      <c r="Z4" s="30" t="s">
        <v>3</v>
      </c>
      <c r="AA4" s="30" t="s">
        <v>84</v>
      </c>
    </row>
    <row r="5" spans="3:27" x14ac:dyDescent="0.3">
      <c r="C5" s="6">
        <v>2</v>
      </c>
      <c r="D5" s="7" t="s">
        <v>49</v>
      </c>
      <c r="E5" s="7">
        <v>92.77</v>
      </c>
      <c r="G5" s="7" t="s">
        <v>50</v>
      </c>
      <c r="H5" s="8">
        <v>102.78</v>
      </c>
      <c r="J5" s="7" t="s">
        <v>34</v>
      </c>
      <c r="K5" s="7">
        <v>96.66</v>
      </c>
      <c r="M5" s="7" t="s">
        <v>38</v>
      </c>
      <c r="N5" s="8">
        <v>113.96</v>
      </c>
      <c r="V5" s="72" t="s">
        <v>82</v>
      </c>
      <c r="W5" s="72"/>
      <c r="X5" s="31">
        <v>0</v>
      </c>
      <c r="Y5" s="32">
        <f>AVERAGE(Q7,Q15,Q23,Q31,Q39,Q47,Q55,Q63,Q71,Q79,Q87)</f>
        <v>0.12245322819671084</v>
      </c>
      <c r="Z5" s="32">
        <f>AVERAGE(R7,R15,R23,R31,R39,R47,R55,R63,R71,R79,R87)</f>
        <v>6.6044714601629154E-2</v>
      </c>
      <c r="AA5" s="32">
        <f>AVERAGE(S7,S15,S23,S31,S39,S47,S55,S63,S71,S79,S87)</f>
        <v>0.22502806104908393</v>
      </c>
    </row>
    <row r="6" spans="3:27" x14ac:dyDescent="0.3">
      <c r="C6" s="1">
        <v>3</v>
      </c>
      <c r="D6" s="2" t="s">
        <v>52</v>
      </c>
      <c r="E6" s="2">
        <v>93.01</v>
      </c>
      <c r="F6" s="1"/>
      <c r="G6" s="2" t="s">
        <v>15</v>
      </c>
      <c r="H6" s="3">
        <v>103.65</v>
      </c>
      <c r="I6" s="1"/>
      <c r="J6" s="2" t="s">
        <v>53</v>
      </c>
      <c r="K6" s="2">
        <v>97.31</v>
      </c>
      <c r="L6" s="1"/>
      <c r="M6" s="2" t="s">
        <v>13</v>
      </c>
      <c r="N6" s="3">
        <v>115.1</v>
      </c>
      <c r="O6" s="1"/>
      <c r="P6" s="1"/>
      <c r="Q6" s="1"/>
      <c r="R6" s="1"/>
      <c r="S6" s="1"/>
      <c r="T6" s="1"/>
      <c r="V6" s="72" t="s">
        <v>107</v>
      </c>
      <c r="W6" s="72"/>
      <c r="X6" s="31">
        <v>0</v>
      </c>
      <c r="Y6" s="32">
        <f>AVERAGE(Q4,Q12,Q20,Q28,Q36,Q44,Q52,Q60,Q68,Q76,Q84)</f>
        <v>0.11657871150105535</v>
      </c>
      <c r="Z6" s="32">
        <f>AVERAGE(R4,R12,R20,R28,R36,R44,R52,R60,R68,R76,R84)</f>
        <v>6.9457924051245401E-2</v>
      </c>
      <c r="AA6" s="32">
        <f>AVERAGE(S4,S12,S20,S28,S36,S44,S52,S60,S68,S76,S84)</f>
        <v>0.2112473451922747</v>
      </c>
    </row>
    <row r="7" spans="3:27" x14ac:dyDescent="0.3">
      <c r="D7" s="6" t="s">
        <v>18</v>
      </c>
      <c r="E7" s="12">
        <f>AVERAGE(E4:E6)</f>
        <v>92.61333333333333</v>
      </c>
      <c r="G7" s="6" t="s">
        <v>18</v>
      </c>
      <c r="H7" s="12">
        <f>AVERAGE(H4:H6)</f>
        <v>102.54333333333334</v>
      </c>
      <c r="J7" s="6" t="s">
        <v>18</v>
      </c>
      <c r="K7" s="12">
        <f>AVERAGE(K4:K6)</f>
        <v>96.693333333333328</v>
      </c>
      <c r="M7" s="6" t="s">
        <v>18</v>
      </c>
      <c r="N7" s="12">
        <f>AVERAGE(N4:N6)</f>
        <v>111.8</v>
      </c>
      <c r="P7" s="6">
        <v>0</v>
      </c>
      <c r="Q7" s="10">
        <f>H7/E7-1</f>
        <v>0.10721998272387001</v>
      </c>
      <c r="R7" s="10">
        <f>K7/E7-1</f>
        <v>4.4054131874460056E-2</v>
      </c>
      <c r="S7" s="10">
        <f>N7/E7-1</f>
        <v>0.20716959401094148</v>
      </c>
      <c r="T7" s="11" t="s">
        <v>19</v>
      </c>
    </row>
    <row r="8" spans="3:27" x14ac:dyDescent="0.3">
      <c r="D8" s="29" t="s">
        <v>106</v>
      </c>
      <c r="E8" s="6">
        <f>_xlfn.STDEV.S(E4:E6)</f>
        <v>0.4939973009372961</v>
      </c>
      <c r="G8" s="29" t="s">
        <v>106</v>
      </c>
      <c r="H8" s="6">
        <f>_xlfn.STDEV.S(H4:H6)</f>
        <v>1.2420279116563107</v>
      </c>
      <c r="J8" s="29" t="s">
        <v>106</v>
      </c>
      <c r="K8" s="6">
        <f>_xlfn.STDEV.S(K4:K6)</f>
        <v>0.60069404303133822</v>
      </c>
      <c r="M8" s="29" t="s">
        <v>106</v>
      </c>
      <c r="N8" s="6">
        <f>_xlfn.STDEV.S(N4:N6)</f>
        <v>4.7627303093918671</v>
      </c>
    </row>
    <row r="10" spans="3:27" x14ac:dyDescent="0.3">
      <c r="C10" s="6" t="s">
        <v>77</v>
      </c>
    </row>
    <row r="11" spans="3:27" ht="19" thickBot="1" x14ac:dyDescent="0.35">
      <c r="C11" s="5" t="s">
        <v>0</v>
      </c>
      <c r="D11" s="5" t="s">
        <v>1</v>
      </c>
      <c r="E11" s="5"/>
      <c r="F11" s="5"/>
      <c r="G11" s="5" t="s">
        <v>2</v>
      </c>
      <c r="H11" s="5"/>
      <c r="I11" s="5"/>
      <c r="J11" s="5" t="s">
        <v>3</v>
      </c>
      <c r="K11" s="5"/>
      <c r="L11" s="5"/>
      <c r="M11" s="5" t="s">
        <v>4</v>
      </c>
      <c r="N11" s="5"/>
      <c r="O11" s="5"/>
      <c r="P11" s="5" t="s">
        <v>1</v>
      </c>
      <c r="Q11" s="5" t="s">
        <v>2</v>
      </c>
      <c r="R11" s="5" t="s">
        <v>3</v>
      </c>
      <c r="S11" s="5" t="s">
        <v>4</v>
      </c>
      <c r="T11" s="5"/>
    </row>
    <row r="12" spans="3:27" x14ac:dyDescent="0.3">
      <c r="C12" s="6">
        <v>1</v>
      </c>
      <c r="D12" s="7" t="s">
        <v>52</v>
      </c>
      <c r="E12" s="7">
        <v>76.930000000000007</v>
      </c>
      <c r="G12" s="7" t="s">
        <v>20</v>
      </c>
      <c r="H12" s="8">
        <v>91.51</v>
      </c>
      <c r="J12" s="7" t="s">
        <v>55</v>
      </c>
      <c r="K12" s="7">
        <v>83.86</v>
      </c>
      <c r="M12" s="7" t="s">
        <v>20</v>
      </c>
      <c r="N12" s="8">
        <v>96.51</v>
      </c>
      <c r="P12" s="6">
        <v>0</v>
      </c>
      <c r="Q12" s="10">
        <f>H12/E12-1</f>
        <v>0.18952294293513572</v>
      </c>
      <c r="R12" s="10">
        <f>K12/E12-1</f>
        <v>9.0081892629663152E-2</v>
      </c>
      <c r="S12" s="10">
        <f>N12/E12-1</f>
        <v>0.25451709346158835</v>
      </c>
      <c r="T12" s="11" t="s">
        <v>10</v>
      </c>
    </row>
    <row r="13" spans="3:27" x14ac:dyDescent="0.3">
      <c r="C13" s="6">
        <v>2</v>
      </c>
      <c r="D13" s="7" t="s">
        <v>36</v>
      </c>
      <c r="E13" s="7">
        <v>78.239999999999995</v>
      </c>
      <c r="G13" s="7" t="s">
        <v>57</v>
      </c>
      <c r="H13" s="8">
        <v>92.4</v>
      </c>
      <c r="J13" s="7" t="s">
        <v>34</v>
      </c>
      <c r="K13" s="7">
        <v>84.13</v>
      </c>
      <c r="M13" s="7" t="s">
        <v>28</v>
      </c>
      <c r="N13" s="8">
        <v>101.04</v>
      </c>
    </row>
    <row r="14" spans="3:27" x14ac:dyDescent="0.3">
      <c r="C14" s="1">
        <v>3</v>
      </c>
      <c r="D14" s="2" t="s">
        <v>11</v>
      </c>
      <c r="E14" s="2">
        <v>78.7</v>
      </c>
      <c r="F14" s="1"/>
      <c r="G14" s="2" t="s">
        <v>59</v>
      </c>
      <c r="H14" s="3">
        <v>92.43</v>
      </c>
      <c r="I14" s="1"/>
      <c r="J14" s="2" t="s">
        <v>60</v>
      </c>
      <c r="K14" s="2">
        <v>84.42</v>
      </c>
      <c r="L14" s="1"/>
      <c r="M14" s="2" t="s">
        <v>46</v>
      </c>
      <c r="N14" s="3">
        <v>101.73</v>
      </c>
      <c r="O14" s="1"/>
      <c r="P14" s="1"/>
      <c r="Q14" s="1"/>
      <c r="R14" s="1"/>
      <c r="S14" s="1"/>
      <c r="T14" s="1"/>
    </row>
    <row r="15" spans="3:27" x14ac:dyDescent="0.3">
      <c r="D15" s="6" t="s">
        <v>18</v>
      </c>
      <c r="E15" s="12">
        <f>AVERAGE(E12:E14)</f>
        <v>77.956666666666663</v>
      </c>
      <c r="G15" s="6" t="s">
        <v>18</v>
      </c>
      <c r="H15" s="12">
        <f>AVERAGE(H12:H14)</f>
        <v>92.113333333333344</v>
      </c>
      <c r="J15" s="6" t="s">
        <v>18</v>
      </c>
      <c r="K15" s="12">
        <f>AVERAGE(K12:K14)</f>
        <v>84.13666666666667</v>
      </c>
      <c r="M15" s="6" t="s">
        <v>18</v>
      </c>
      <c r="N15" s="12">
        <f>AVERAGE(N12:N14)</f>
        <v>99.76</v>
      </c>
      <c r="P15" s="6">
        <v>0</v>
      </c>
      <c r="Q15" s="10">
        <f>H15/E15-1</f>
        <v>0.18159661350322853</v>
      </c>
      <c r="R15" s="10">
        <f>K15/E15-1</f>
        <v>7.9274810792320682E-2</v>
      </c>
      <c r="S15" s="10">
        <f>N15/E15-1</f>
        <v>0.2796852952494977</v>
      </c>
      <c r="T15" s="11" t="s">
        <v>19</v>
      </c>
    </row>
    <row r="16" spans="3:27" x14ac:dyDescent="0.3">
      <c r="D16" s="29" t="s">
        <v>106</v>
      </c>
      <c r="E16" s="6">
        <f>_xlfn.STDEV.S(E12:E14)</f>
        <v>0.91838626586710614</v>
      </c>
      <c r="G16" s="29" t="s">
        <v>106</v>
      </c>
      <c r="H16" s="6">
        <f>_xlfn.STDEV.S(H12:H14)</f>
        <v>0.52271725945613667</v>
      </c>
      <c r="J16" s="29" t="s">
        <v>106</v>
      </c>
      <c r="K16" s="6">
        <f>_xlfn.STDEV.S(K12:K14)</f>
        <v>0.2800595174839341</v>
      </c>
      <c r="M16" s="29" t="s">
        <v>106</v>
      </c>
      <c r="N16" s="6">
        <f>_xlfn.STDEV.S(N12:N14)</f>
        <v>2.835648074074073</v>
      </c>
    </row>
    <row r="18" spans="3:20" x14ac:dyDescent="0.3">
      <c r="C18" s="6" t="s">
        <v>78</v>
      </c>
    </row>
    <row r="19" spans="3:20" ht="19" thickBot="1" x14ac:dyDescent="0.35">
      <c r="C19" s="5" t="s">
        <v>0</v>
      </c>
      <c r="D19" s="5" t="s">
        <v>1</v>
      </c>
      <c r="E19" s="5"/>
      <c r="F19" s="5"/>
      <c r="G19" s="5" t="s">
        <v>2</v>
      </c>
      <c r="H19" s="5"/>
      <c r="I19" s="5"/>
      <c r="J19" s="5" t="s">
        <v>3</v>
      </c>
      <c r="K19" s="5"/>
      <c r="L19" s="5"/>
      <c r="M19" s="5" t="s">
        <v>4</v>
      </c>
      <c r="N19" s="5"/>
      <c r="O19" s="5"/>
      <c r="P19" s="5" t="s">
        <v>1</v>
      </c>
      <c r="Q19" s="5" t="s">
        <v>2</v>
      </c>
      <c r="R19" s="5" t="s">
        <v>3</v>
      </c>
      <c r="S19" s="5" t="s">
        <v>4</v>
      </c>
      <c r="T19" s="5"/>
    </row>
    <row r="20" spans="3:20" x14ac:dyDescent="0.3">
      <c r="C20" s="6">
        <v>1</v>
      </c>
      <c r="D20" s="7" t="s">
        <v>36</v>
      </c>
      <c r="E20" s="7">
        <v>94.86</v>
      </c>
      <c r="G20" s="7" t="s">
        <v>20</v>
      </c>
      <c r="H20" s="8">
        <v>102.1</v>
      </c>
      <c r="J20" s="7" t="s">
        <v>8</v>
      </c>
      <c r="K20" s="7">
        <v>100.06</v>
      </c>
      <c r="M20" s="7" t="s">
        <v>20</v>
      </c>
      <c r="N20" s="8">
        <v>111.15</v>
      </c>
      <c r="P20" s="6">
        <v>0</v>
      </c>
      <c r="Q20" s="10">
        <f>H20/E20-1</f>
        <v>7.6323002319207189E-2</v>
      </c>
      <c r="R20" s="10">
        <f>K20/E20-1</f>
        <v>5.4817625975121187E-2</v>
      </c>
      <c r="S20" s="10">
        <f>N20/E20-1</f>
        <v>0.17172675521821645</v>
      </c>
      <c r="T20" s="11" t="s">
        <v>10</v>
      </c>
    </row>
    <row r="21" spans="3:20" x14ac:dyDescent="0.3">
      <c r="C21" s="6">
        <v>2</v>
      </c>
      <c r="D21" s="7" t="s">
        <v>11</v>
      </c>
      <c r="E21" s="7">
        <v>95.1</v>
      </c>
      <c r="G21" s="7" t="s">
        <v>13</v>
      </c>
      <c r="H21" s="8">
        <v>108.56</v>
      </c>
      <c r="J21" s="7" t="s">
        <v>34</v>
      </c>
      <c r="K21" s="7">
        <v>100.77</v>
      </c>
      <c r="M21" s="7" t="s">
        <v>13</v>
      </c>
      <c r="N21" s="8">
        <v>115.65</v>
      </c>
    </row>
    <row r="22" spans="3:20" x14ac:dyDescent="0.3">
      <c r="C22" s="1">
        <v>3</v>
      </c>
      <c r="D22" s="2" t="s">
        <v>21</v>
      </c>
      <c r="E22" s="2">
        <v>95.79</v>
      </c>
      <c r="F22" s="1"/>
      <c r="G22" s="2" t="s">
        <v>30</v>
      </c>
      <c r="H22" s="3">
        <v>108.86</v>
      </c>
      <c r="I22" s="1"/>
      <c r="J22" s="2" t="s">
        <v>63</v>
      </c>
      <c r="K22" s="2">
        <v>102.87</v>
      </c>
      <c r="L22" s="1"/>
      <c r="M22" s="2" t="s">
        <v>46</v>
      </c>
      <c r="N22" s="3">
        <v>115.79</v>
      </c>
      <c r="O22" s="1"/>
      <c r="P22" s="1"/>
      <c r="Q22" s="1"/>
      <c r="R22" s="1"/>
      <c r="S22" s="1"/>
      <c r="T22" s="1"/>
    </row>
    <row r="23" spans="3:20" x14ac:dyDescent="0.3">
      <c r="D23" s="6" t="s">
        <v>18</v>
      </c>
      <c r="E23" s="12">
        <f>AVERAGE(E20:E22)</f>
        <v>95.25</v>
      </c>
      <c r="G23" s="6" t="s">
        <v>18</v>
      </c>
      <c r="H23" s="12">
        <f>AVERAGE(H20:H22)</f>
        <v>106.50666666666666</v>
      </c>
      <c r="J23" s="6" t="s">
        <v>18</v>
      </c>
      <c r="K23" s="12">
        <f>AVERAGE(K20:K22)</f>
        <v>101.23333333333333</v>
      </c>
      <c r="M23" s="6" t="s">
        <v>18</v>
      </c>
      <c r="N23" s="12">
        <f>AVERAGE(N20:N22)</f>
        <v>114.19666666666667</v>
      </c>
      <c r="P23" s="6">
        <v>0</v>
      </c>
      <c r="Q23" s="10">
        <f>H23/E23-1</f>
        <v>0.11818022747156598</v>
      </c>
      <c r="R23" s="10">
        <f>K23/E23-1</f>
        <v>6.2817147856518041E-2</v>
      </c>
      <c r="S23" s="10">
        <f>N23/E23-1</f>
        <v>0.19891513560804897</v>
      </c>
      <c r="T23" s="11" t="s">
        <v>19</v>
      </c>
    </row>
    <row r="24" spans="3:20" x14ac:dyDescent="0.3">
      <c r="D24" s="29" t="s">
        <v>106</v>
      </c>
      <c r="E24" s="6">
        <f>_xlfn.STDEV.S(E20:E22)</f>
        <v>0.48280430818293707</v>
      </c>
      <c r="G24" s="29" t="s">
        <v>106</v>
      </c>
      <c r="H24" s="6">
        <f>_xlfn.STDEV.S(H20:H22)</f>
        <v>3.8192320344976896</v>
      </c>
      <c r="J24" s="29" t="s">
        <v>106</v>
      </c>
      <c r="K24" s="6">
        <f>_xlfn.STDEV.S(K20:K22)</f>
        <v>1.4611753260075739</v>
      </c>
      <c r="M24" s="29" t="s">
        <v>106</v>
      </c>
      <c r="N24" s="6">
        <f>_xlfn.STDEV.S(N20:N22)</f>
        <v>2.6394191280153545</v>
      </c>
    </row>
    <row r="26" spans="3:20" x14ac:dyDescent="0.3">
      <c r="C26" s="6" t="s">
        <v>79</v>
      </c>
    </row>
    <row r="27" spans="3:20" ht="19" thickBot="1" x14ac:dyDescent="0.35">
      <c r="C27" s="5" t="s">
        <v>0</v>
      </c>
      <c r="D27" s="5" t="s">
        <v>1</v>
      </c>
      <c r="E27" s="5"/>
      <c r="F27" s="5"/>
      <c r="G27" s="5" t="s">
        <v>2</v>
      </c>
      <c r="H27" s="5"/>
      <c r="I27" s="5"/>
      <c r="J27" s="5" t="s">
        <v>3</v>
      </c>
      <c r="K27" s="5"/>
      <c r="L27" s="5"/>
      <c r="M27" s="5" t="s">
        <v>4</v>
      </c>
      <c r="N27" s="5"/>
      <c r="O27" s="5"/>
      <c r="P27" s="5" t="s">
        <v>1</v>
      </c>
      <c r="Q27" s="5" t="s">
        <v>2</v>
      </c>
      <c r="R27" s="5" t="s">
        <v>3</v>
      </c>
      <c r="S27" s="5" t="s">
        <v>4</v>
      </c>
      <c r="T27" s="5"/>
    </row>
    <row r="28" spans="3:20" x14ac:dyDescent="0.3">
      <c r="C28" s="6">
        <v>1</v>
      </c>
      <c r="D28" s="7" t="s">
        <v>26</v>
      </c>
      <c r="E28" s="7">
        <v>93.28</v>
      </c>
      <c r="G28" s="7" t="s">
        <v>15</v>
      </c>
      <c r="H28" s="8">
        <v>102.68</v>
      </c>
      <c r="J28" s="7" t="s">
        <v>63</v>
      </c>
      <c r="K28" s="7">
        <v>99.84</v>
      </c>
      <c r="M28" s="7" t="s">
        <v>20</v>
      </c>
      <c r="N28" s="8">
        <v>111.14</v>
      </c>
      <c r="P28" s="6">
        <v>0</v>
      </c>
      <c r="Q28" s="10">
        <f>H28/E28-1</f>
        <v>0.10077186963979412</v>
      </c>
      <c r="R28" s="10">
        <f>K28/E28-1</f>
        <v>7.0325900514579764E-2</v>
      </c>
      <c r="S28" s="10">
        <f>N28/E28-1</f>
        <v>0.19146655231560894</v>
      </c>
      <c r="T28" s="11" t="s">
        <v>10</v>
      </c>
    </row>
    <row r="29" spans="3:20" x14ac:dyDescent="0.3">
      <c r="C29" s="6">
        <v>2</v>
      </c>
      <c r="D29" s="7" t="s">
        <v>64</v>
      </c>
      <c r="E29" s="7">
        <v>93.87</v>
      </c>
      <c r="G29" s="7" t="s">
        <v>7</v>
      </c>
      <c r="H29" s="8">
        <v>104.45</v>
      </c>
      <c r="J29" s="7" t="s">
        <v>24</v>
      </c>
      <c r="K29" s="7">
        <v>100.05</v>
      </c>
      <c r="M29" s="7" t="s">
        <v>13</v>
      </c>
      <c r="N29" s="8">
        <v>112.18</v>
      </c>
    </row>
    <row r="30" spans="3:20" x14ac:dyDescent="0.3">
      <c r="C30" s="1">
        <v>3</v>
      </c>
      <c r="D30" s="2" t="s">
        <v>11</v>
      </c>
      <c r="E30" s="2">
        <v>95.62</v>
      </c>
      <c r="F30" s="1"/>
      <c r="G30" s="2" t="s">
        <v>13</v>
      </c>
      <c r="H30" s="3">
        <v>105.34</v>
      </c>
      <c r="I30" s="1"/>
      <c r="J30" s="2" t="s">
        <v>65</v>
      </c>
      <c r="K30" s="2">
        <v>101.69</v>
      </c>
      <c r="L30" s="1"/>
      <c r="M30" s="2" t="s">
        <v>42</v>
      </c>
      <c r="N30" s="3">
        <v>114.72</v>
      </c>
      <c r="O30" s="1"/>
      <c r="P30" s="1"/>
      <c r="Q30" s="1"/>
      <c r="R30" s="1"/>
      <c r="S30" s="1"/>
      <c r="T30" s="1"/>
    </row>
    <row r="31" spans="3:20" x14ac:dyDescent="0.3">
      <c r="D31" s="6" t="s">
        <v>18</v>
      </c>
      <c r="E31" s="12">
        <f>AVERAGE(E28:E30)</f>
        <v>94.256666666666661</v>
      </c>
      <c r="G31" s="6" t="s">
        <v>18</v>
      </c>
      <c r="H31" s="12">
        <f>AVERAGE(H28:H30)</f>
        <v>104.15666666666668</v>
      </c>
      <c r="J31" s="6" t="s">
        <v>18</v>
      </c>
      <c r="K31" s="12">
        <f>AVERAGE(K28:K30)</f>
        <v>100.52666666666666</v>
      </c>
      <c r="M31" s="6" t="s">
        <v>18</v>
      </c>
      <c r="N31" s="12">
        <f>AVERAGE(N28:N30)</f>
        <v>112.67999999999999</v>
      </c>
      <c r="P31" s="6">
        <v>0</v>
      </c>
      <c r="Q31" s="10">
        <f>H31/E31-1</f>
        <v>0.10503235845386727</v>
      </c>
      <c r="R31" s="10">
        <f>K31/E31-1</f>
        <v>6.6520493687449056E-2</v>
      </c>
      <c r="S31" s="10">
        <f>N31/E31-1</f>
        <v>0.19545920712946918</v>
      </c>
      <c r="T31" s="11" t="s">
        <v>19</v>
      </c>
    </row>
    <row r="32" spans="3:20" x14ac:dyDescent="0.3">
      <c r="D32" s="29" t="s">
        <v>106</v>
      </c>
      <c r="E32" s="6">
        <f>_xlfn.STDEV.S(E28:E30)</f>
        <v>1.216977129338648</v>
      </c>
      <c r="G32" s="29" t="s">
        <v>106</v>
      </c>
      <c r="H32" s="6">
        <f>_xlfn.STDEV.S(H28:H30)</f>
        <v>1.3540433277164095</v>
      </c>
      <c r="J32" s="29" t="s">
        <v>106</v>
      </c>
      <c r="K32" s="6">
        <f>_xlfn.STDEV.S(K28:K30)</f>
        <v>1.0129330349698986</v>
      </c>
      <c r="M32" s="29" t="s">
        <v>106</v>
      </c>
      <c r="N32" s="6">
        <f>_xlfn.STDEV.S(N28:N30)</f>
        <v>1.8416297130530863</v>
      </c>
    </row>
    <row r="34" spans="3:20" x14ac:dyDescent="0.3">
      <c r="C34" s="6" t="s">
        <v>80</v>
      </c>
    </row>
    <row r="35" spans="3:20" ht="19" thickBot="1" x14ac:dyDescent="0.35">
      <c r="C35" s="5" t="s">
        <v>0</v>
      </c>
      <c r="D35" s="5" t="s">
        <v>1</v>
      </c>
      <c r="E35" s="5"/>
      <c r="F35" s="5"/>
      <c r="G35" s="5" t="s">
        <v>2</v>
      </c>
      <c r="H35" s="5"/>
      <c r="I35" s="5"/>
      <c r="J35" s="5" t="s">
        <v>3</v>
      </c>
      <c r="K35" s="5"/>
      <c r="L35" s="5"/>
      <c r="M35" s="5" t="s">
        <v>4</v>
      </c>
      <c r="N35" s="5"/>
      <c r="O35" s="5"/>
      <c r="P35" s="5" t="s">
        <v>1</v>
      </c>
      <c r="Q35" s="5" t="s">
        <v>2</v>
      </c>
      <c r="R35" s="5" t="s">
        <v>3</v>
      </c>
      <c r="S35" s="5" t="s">
        <v>4</v>
      </c>
      <c r="T35" s="5"/>
    </row>
    <row r="36" spans="3:20" x14ac:dyDescent="0.3">
      <c r="C36" s="6">
        <v>1</v>
      </c>
      <c r="D36" s="7" t="s">
        <v>21</v>
      </c>
      <c r="E36" s="7">
        <v>89.69</v>
      </c>
      <c r="G36" s="7" t="s">
        <v>20</v>
      </c>
      <c r="H36" s="8">
        <v>102.06</v>
      </c>
      <c r="J36" s="7" t="s">
        <v>24</v>
      </c>
      <c r="K36" s="7">
        <v>97.06</v>
      </c>
      <c r="M36" s="7" t="s">
        <v>20</v>
      </c>
      <c r="N36" s="8">
        <v>109.07</v>
      </c>
      <c r="P36" s="6">
        <v>0</v>
      </c>
      <c r="Q36" s="10">
        <f>H36/E36-1</f>
        <v>0.13791950050172819</v>
      </c>
      <c r="R36" s="10">
        <f>K36/E36-1</f>
        <v>8.2171925521239864E-2</v>
      </c>
      <c r="S36" s="10">
        <f>N36/E36-1</f>
        <v>0.21607760062437276</v>
      </c>
      <c r="T36" s="11" t="s">
        <v>10</v>
      </c>
    </row>
    <row r="37" spans="3:20" x14ac:dyDescent="0.3">
      <c r="C37" s="6">
        <v>2</v>
      </c>
      <c r="D37" s="7" t="s">
        <v>11</v>
      </c>
      <c r="E37" s="7">
        <v>90.65</v>
      </c>
      <c r="G37" s="7" t="s">
        <v>13</v>
      </c>
      <c r="H37" s="8">
        <v>104.34</v>
      </c>
      <c r="J37" s="7" t="s">
        <v>53</v>
      </c>
      <c r="K37" s="7">
        <v>97.94</v>
      </c>
      <c r="M37" s="7" t="s">
        <v>13</v>
      </c>
      <c r="N37" s="8">
        <v>113.85</v>
      </c>
    </row>
    <row r="38" spans="3:20" x14ac:dyDescent="0.3">
      <c r="C38" s="1">
        <v>3</v>
      </c>
      <c r="D38" s="2" t="s">
        <v>67</v>
      </c>
      <c r="E38" s="2">
        <v>92.17</v>
      </c>
      <c r="F38" s="1"/>
      <c r="G38" s="2" t="s">
        <v>15</v>
      </c>
      <c r="H38" s="3">
        <v>105.32</v>
      </c>
      <c r="I38" s="1"/>
      <c r="J38" s="2" t="s">
        <v>8</v>
      </c>
      <c r="K38" s="2">
        <v>98.87</v>
      </c>
      <c r="L38" s="1"/>
      <c r="M38" s="2" t="s">
        <v>38</v>
      </c>
      <c r="N38" s="3">
        <v>116.74</v>
      </c>
      <c r="O38" s="1"/>
      <c r="P38" s="1"/>
      <c r="Q38" s="1"/>
      <c r="R38" s="1"/>
      <c r="S38" s="1"/>
      <c r="T38" s="1"/>
    </row>
    <row r="39" spans="3:20" x14ac:dyDescent="0.3">
      <c r="D39" s="6" t="s">
        <v>18</v>
      </c>
      <c r="E39" s="12">
        <f>AVERAGE(E36:E38)</f>
        <v>90.836666666666659</v>
      </c>
      <c r="G39" s="6" t="s">
        <v>18</v>
      </c>
      <c r="H39" s="12">
        <f>AVERAGE(H36:H38)</f>
        <v>103.90666666666668</v>
      </c>
      <c r="J39" s="6" t="s">
        <v>18</v>
      </c>
      <c r="K39" s="12">
        <f>AVERAGE(K36:K38)</f>
        <v>97.956666666666663</v>
      </c>
      <c r="M39" s="6" t="s">
        <v>18</v>
      </c>
      <c r="N39" s="12">
        <f>AVERAGE(N36:N38)</f>
        <v>113.21999999999998</v>
      </c>
      <c r="P39" s="6">
        <v>0</v>
      </c>
      <c r="Q39" s="10">
        <f>H39/E39-1</f>
        <v>0.14388462808704294</v>
      </c>
      <c r="R39" s="10">
        <f>K39/E39-1</f>
        <v>7.8382444680929142E-2</v>
      </c>
      <c r="S39" s="10">
        <f>N39/E39-1</f>
        <v>0.24641297567061748</v>
      </c>
      <c r="T39" s="11" t="s">
        <v>19</v>
      </c>
    </row>
    <row r="40" spans="3:20" x14ac:dyDescent="0.3">
      <c r="D40" s="29" t="s">
        <v>106</v>
      </c>
      <c r="E40" s="6">
        <f>_xlfn.STDEV.S(E36:E38)</f>
        <v>1.250493236020626</v>
      </c>
      <c r="G40" s="29" t="s">
        <v>106</v>
      </c>
      <c r="H40" s="6">
        <f>_xlfn.STDEV.S(H36:H38)</f>
        <v>1.6726426197288293</v>
      </c>
      <c r="J40" s="29" t="s">
        <v>106</v>
      </c>
      <c r="K40" s="6">
        <f>_xlfn.STDEV.S(K36:K38)</f>
        <v>0.90511509397055989</v>
      </c>
      <c r="M40" s="29" t="s">
        <v>106</v>
      </c>
      <c r="N40" s="6">
        <f>_xlfn.STDEV.S(N36:N38)</f>
        <v>3.8736158818344402</v>
      </c>
    </row>
    <row r="42" spans="3:20" x14ac:dyDescent="0.3">
      <c r="C42" s="6" t="s">
        <v>85</v>
      </c>
    </row>
    <row r="43" spans="3:20" ht="19" thickBot="1" x14ac:dyDescent="0.35">
      <c r="C43" s="5" t="s">
        <v>0</v>
      </c>
      <c r="D43" s="5" t="s">
        <v>1</v>
      </c>
      <c r="E43" s="5"/>
      <c r="F43" s="5"/>
      <c r="G43" s="5" t="s">
        <v>2</v>
      </c>
      <c r="H43" s="5"/>
      <c r="I43" s="5"/>
      <c r="J43" s="5" t="s">
        <v>3</v>
      </c>
      <c r="K43" s="5"/>
      <c r="L43" s="5"/>
      <c r="M43" s="5" t="s">
        <v>4</v>
      </c>
      <c r="N43" s="5"/>
      <c r="O43" s="5"/>
      <c r="P43" s="5" t="s">
        <v>1</v>
      </c>
      <c r="Q43" s="5" t="s">
        <v>2</v>
      </c>
      <c r="R43" s="5" t="s">
        <v>3</v>
      </c>
      <c r="S43" s="5" t="s">
        <v>4</v>
      </c>
      <c r="T43" s="5"/>
    </row>
    <row r="44" spans="3:20" x14ac:dyDescent="0.3">
      <c r="C44" s="6">
        <v>1</v>
      </c>
      <c r="D44" s="7" t="s">
        <v>52</v>
      </c>
      <c r="E44" s="7">
        <v>90.35</v>
      </c>
      <c r="G44" s="7" t="s">
        <v>13</v>
      </c>
      <c r="H44" s="8">
        <v>99.42</v>
      </c>
      <c r="J44" s="7" t="s">
        <v>8</v>
      </c>
      <c r="K44" s="7">
        <v>94.63</v>
      </c>
      <c r="M44" s="7" t="s">
        <v>13</v>
      </c>
      <c r="N44" s="8">
        <v>106.82</v>
      </c>
      <c r="P44" s="6">
        <v>0</v>
      </c>
      <c r="Q44" s="10">
        <f>H44/E44-1</f>
        <v>0.10038738240177092</v>
      </c>
      <c r="R44" s="10">
        <f>K44/E44-1</f>
        <v>4.7371333702268981E-2</v>
      </c>
      <c r="S44" s="10">
        <f>N44/E44-1</f>
        <v>0.1822910902047592</v>
      </c>
      <c r="T44" s="11" t="s">
        <v>10</v>
      </c>
    </row>
    <row r="45" spans="3:20" x14ac:dyDescent="0.3">
      <c r="C45" s="6">
        <v>2</v>
      </c>
      <c r="D45" s="7" t="s">
        <v>11</v>
      </c>
      <c r="E45" s="7">
        <v>91.21</v>
      </c>
      <c r="G45" s="7" t="s">
        <v>15</v>
      </c>
      <c r="H45" s="8">
        <v>101.86</v>
      </c>
      <c r="J45" s="7" t="s">
        <v>31</v>
      </c>
      <c r="K45" s="7">
        <v>94.7</v>
      </c>
      <c r="M45" s="7" t="s">
        <v>9</v>
      </c>
      <c r="N45" s="8">
        <v>107.45</v>
      </c>
    </row>
    <row r="46" spans="3:20" x14ac:dyDescent="0.3">
      <c r="C46" s="1">
        <v>3</v>
      </c>
      <c r="D46" s="2" t="s">
        <v>21</v>
      </c>
      <c r="E46" s="2">
        <v>92.04</v>
      </c>
      <c r="F46" s="1"/>
      <c r="G46" s="2" t="s">
        <v>20</v>
      </c>
      <c r="H46" s="3">
        <v>105.39</v>
      </c>
      <c r="I46" s="1"/>
      <c r="J46" s="2" t="s">
        <v>53</v>
      </c>
      <c r="K46" s="2">
        <v>95.07</v>
      </c>
      <c r="L46" s="1"/>
      <c r="M46" s="2" t="s">
        <v>20</v>
      </c>
      <c r="N46" s="3">
        <v>113.62</v>
      </c>
      <c r="O46" s="1"/>
      <c r="P46" s="1"/>
      <c r="Q46" s="1"/>
      <c r="R46" s="1"/>
      <c r="S46" s="1"/>
      <c r="T46" s="1"/>
    </row>
    <row r="47" spans="3:20" x14ac:dyDescent="0.3">
      <c r="D47" s="6" t="s">
        <v>18</v>
      </c>
      <c r="E47" s="12">
        <f>AVERAGE(E44:E46)</f>
        <v>91.2</v>
      </c>
      <c r="G47" s="6" t="s">
        <v>18</v>
      </c>
      <c r="H47" s="12">
        <f>AVERAGE(H44:H46)</f>
        <v>102.22333333333334</v>
      </c>
      <c r="J47" s="6" t="s">
        <v>18</v>
      </c>
      <c r="K47" s="12">
        <f>AVERAGE(K44:K46)</f>
        <v>94.8</v>
      </c>
      <c r="M47" s="6" t="s">
        <v>18</v>
      </c>
      <c r="N47" s="12">
        <f>AVERAGE(N44:N46)</f>
        <v>109.29666666666667</v>
      </c>
      <c r="P47" s="6">
        <v>0</v>
      </c>
      <c r="Q47" s="10">
        <f>H47/E47-1</f>
        <v>0.12086988304093582</v>
      </c>
      <c r="R47" s="10">
        <f>K47/E47-1</f>
        <v>3.9473684210526327E-2</v>
      </c>
      <c r="S47" s="10">
        <f>N47/E47-1</f>
        <v>0.19842836257309937</v>
      </c>
      <c r="T47" s="11" t="s">
        <v>19</v>
      </c>
    </row>
    <row r="48" spans="3:20" x14ac:dyDescent="0.3">
      <c r="D48" s="29" t="s">
        <v>106</v>
      </c>
      <c r="E48" s="6">
        <f>_xlfn.STDEV.S(E44:E46)</f>
        <v>0.84504437753292572</v>
      </c>
      <c r="G48" s="29" t="s">
        <v>106</v>
      </c>
      <c r="H48" s="6">
        <f>_xlfn.STDEV.S(H44:H46)</f>
        <v>3.0015384943947212</v>
      </c>
      <c r="J48" s="29" t="s">
        <v>106</v>
      </c>
      <c r="K48" s="6">
        <f>_xlfn.STDEV.S(K44:K46)</f>
        <v>0.23643180835073493</v>
      </c>
      <c r="M48" s="29" t="s">
        <v>106</v>
      </c>
      <c r="N48" s="6">
        <f>_xlfn.STDEV.S(N44:N46)</f>
        <v>3.7573439200229415</v>
      </c>
    </row>
    <row r="50" spans="3:20" x14ac:dyDescent="0.3">
      <c r="C50" s="6" t="s">
        <v>91</v>
      </c>
    </row>
    <row r="51" spans="3:20" ht="19" thickBot="1" x14ac:dyDescent="0.35">
      <c r="C51" s="5" t="s">
        <v>0</v>
      </c>
      <c r="D51" s="5" t="s">
        <v>1</v>
      </c>
      <c r="E51" s="5"/>
      <c r="F51" s="5"/>
      <c r="G51" s="5" t="s">
        <v>2</v>
      </c>
      <c r="H51" s="5"/>
      <c r="I51" s="5"/>
      <c r="J51" s="5" t="s">
        <v>3</v>
      </c>
      <c r="K51" s="5"/>
      <c r="L51" s="5"/>
      <c r="M51" s="5" t="s">
        <v>4</v>
      </c>
      <c r="N51" s="5"/>
      <c r="O51" s="5"/>
      <c r="P51" s="5" t="s">
        <v>1</v>
      </c>
      <c r="Q51" s="5" t="s">
        <v>2</v>
      </c>
      <c r="R51" s="5" t="s">
        <v>3</v>
      </c>
      <c r="S51" s="5" t="s">
        <v>4</v>
      </c>
      <c r="T51" s="5"/>
    </row>
    <row r="52" spans="3:20" x14ac:dyDescent="0.3">
      <c r="C52" s="6">
        <v>1</v>
      </c>
      <c r="D52" s="7" t="s">
        <v>89</v>
      </c>
      <c r="E52" s="7">
        <v>88.54</v>
      </c>
      <c r="G52" s="7" t="s">
        <v>50</v>
      </c>
      <c r="H52" s="8">
        <v>99.71</v>
      </c>
      <c r="J52" s="7" t="s">
        <v>24</v>
      </c>
      <c r="K52" s="7">
        <v>96.02</v>
      </c>
      <c r="M52" s="7" t="s">
        <v>87</v>
      </c>
      <c r="N52" s="8">
        <v>112.15</v>
      </c>
      <c r="P52" s="6">
        <v>0</v>
      </c>
      <c r="Q52" s="10">
        <f>H52/E52-1</f>
        <v>0.12615766885023705</v>
      </c>
      <c r="R52" s="10">
        <f>K52/E52-1</f>
        <v>8.4481590241698656E-2</v>
      </c>
      <c r="S52" s="10">
        <f>N52/E52-1</f>
        <v>0.26665913711316924</v>
      </c>
      <c r="T52" s="11" t="s">
        <v>10</v>
      </c>
    </row>
    <row r="53" spans="3:20" x14ac:dyDescent="0.3">
      <c r="C53" s="6">
        <v>2</v>
      </c>
      <c r="D53" s="7" t="s">
        <v>90</v>
      </c>
      <c r="E53" s="7">
        <v>88.66</v>
      </c>
      <c r="G53" s="7" t="s">
        <v>86</v>
      </c>
      <c r="H53" s="8">
        <v>100.65</v>
      </c>
      <c r="J53" s="7" t="s">
        <v>12</v>
      </c>
      <c r="K53" s="7">
        <v>96.32</v>
      </c>
      <c r="M53" s="7" t="s">
        <v>88</v>
      </c>
      <c r="N53" s="8">
        <v>112.32</v>
      </c>
    </row>
    <row r="54" spans="3:20" x14ac:dyDescent="0.3">
      <c r="C54" s="1">
        <v>3</v>
      </c>
      <c r="D54" s="2" t="s">
        <v>40</v>
      </c>
      <c r="E54" s="2">
        <v>90.13</v>
      </c>
      <c r="F54" s="1"/>
      <c r="G54" s="2" t="s">
        <v>15</v>
      </c>
      <c r="H54" s="3">
        <v>102.05</v>
      </c>
      <c r="I54" s="1"/>
      <c r="J54" s="2" t="s">
        <v>63</v>
      </c>
      <c r="K54" s="2">
        <v>97.32</v>
      </c>
      <c r="L54" s="1"/>
      <c r="M54" s="2" t="s">
        <v>46</v>
      </c>
      <c r="N54" s="3">
        <v>113.8</v>
      </c>
      <c r="O54" s="1"/>
      <c r="P54" s="1"/>
      <c r="Q54" s="1"/>
      <c r="R54" s="1"/>
      <c r="S54" s="1"/>
      <c r="T54" s="1"/>
    </row>
    <row r="55" spans="3:20" x14ac:dyDescent="0.3">
      <c r="D55" s="6" t="s">
        <v>18</v>
      </c>
      <c r="E55" s="12">
        <f>AVERAGE(E52:E54)</f>
        <v>89.11</v>
      </c>
      <c r="G55" s="6" t="s">
        <v>18</v>
      </c>
      <c r="H55" s="12">
        <f>AVERAGE(H52:H54)</f>
        <v>100.80333333333334</v>
      </c>
      <c r="J55" s="6" t="s">
        <v>18</v>
      </c>
      <c r="K55" s="12">
        <f>AVERAGE(K52:K54)</f>
        <v>96.553333333333327</v>
      </c>
      <c r="M55" s="6" t="s">
        <v>18</v>
      </c>
      <c r="N55" s="12">
        <f>AVERAGE(N52:N54)</f>
        <v>112.75666666666666</v>
      </c>
      <c r="P55" s="6">
        <v>0</v>
      </c>
      <c r="Q55" s="10">
        <f>H55/E55-1</f>
        <v>0.13122358134141332</v>
      </c>
      <c r="R55" s="10">
        <f>K55/E55-1</f>
        <v>8.3529719821942905E-2</v>
      </c>
      <c r="S55" s="10">
        <f>N55/E55-1</f>
        <v>0.26536490479931163</v>
      </c>
      <c r="T55" s="11" t="s">
        <v>19</v>
      </c>
    </row>
    <row r="56" spans="3:20" x14ac:dyDescent="0.3">
      <c r="D56" s="29" t="s">
        <v>106</v>
      </c>
      <c r="E56" s="6">
        <f>_xlfn.STDEV.S(E52:E54)</f>
        <v>0.8853812738024186</v>
      </c>
      <c r="G56" s="29" t="s">
        <v>106</v>
      </c>
      <c r="H56" s="6">
        <f>_xlfn.STDEV.S(H52:H54)</f>
        <v>1.1775115002976979</v>
      </c>
      <c r="J56" s="29" t="s">
        <v>106</v>
      </c>
      <c r="K56" s="6">
        <f>_xlfn.STDEV.S(K52:K54)</f>
        <v>0.68068592855540344</v>
      </c>
      <c r="M56" s="29" t="s">
        <v>106</v>
      </c>
      <c r="N56" s="6">
        <f>_xlfn.STDEV.S(N52:N54)</f>
        <v>0.90754246916236925</v>
      </c>
    </row>
    <row r="58" spans="3:20" x14ac:dyDescent="0.3">
      <c r="C58" s="6" t="s">
        <v>96</v>
      </c>
    </row>
    <row r="59" spans="3:20" ht="19" thickBot="1" x14ac:dyDescent="0.35">
      <c r="C59" s="5" t="s">
        <v>0</v>
      </c>
      <c r="D59" s="5" t="s">
        <v>1</v>
      </c>
      <c r="E59" s="5"/>
      <c r="F59" s="5"/>
      <c r="G59" s="5" t="s">
        <v>2</v>
      </c>
      <c r="H59" s="5"/>
      <c r="I59" s="5"/>
      <c r="J59" s="5" t="s">
        <v>3</v>
      </c>
      <c r="K59" s="5"/>
      <c r="L59" s="5"/>
      <c r="M59" s="5" t="s">
        <v>4</v>
      </c>
      <c r="N59" s="5"/>
      <c r="O59" s="5"/>
      <c r="P59" s="5" t="s">
        <v>1</v>
      </c>
      <c r="Q59" s="5" t="s">
        <v>2</v>
      </c>
      <c r="R59" s="5" t="s">
        <v>3</v>
      </c>
      <c r="S59" s="5" t="s">
        <v>4</v>
      </c>
      <c r="T59" s="5"/>
    </row>
    <row r="60" spans="3:20" x14ac:dyDescent="0.3">
      <c r="C60" s="6">
        <v>1</v>
      </c>
      <c r="D60" s="7" t="s">
        <v>26</v>
      </c>
      <c r="E60" s="7">
        <v>83.1</v>
      </c>
      <c r="G60" s="7" t="s">
        <v>59</v>
      </c>
      <c r="H60" s="8">
        <v>94.13</v>
      </c>
      <c r="J60" s="7" t="s">
        <v>92</v>
      </c>
      <c r="K60" s="7">
        <v>87.48</v>
      </c>
      <c r="M60" s="7" t="s">
        <v>20</v>
      </c>
      <c r="N60" s="8">
        <v>103.06</v>
      </c>
      <c r="P60" s="6">
        <v>0</v>
      </c>
      <c r="Q60" s="10">
        <f>H60/E60-1</f>
        <v>0.13273164861612519</v>
      </c>
      <c r="R60" s="10">
        <f>K60/E60-1</f>
        <v>5.2707581227436906E-2</v>
      </c>
      <c r="S60" s="10">
        <f>N60/E60-1</f>
        <v>0.24019253910950678</v>
      </c>
      <c r="T60" s="11" t="s">
        <v>10</v>
      </c>
    </row>
    <row r="61" spans="3:20" x14ac:dyDescent="0.3">
      <c r="C61" s="6">
        <v>2</v>
      </c>
      <c r="D61" s="7" t="s">
        <v>36</v>
      </c>
      <c r="E61" s="7">
        <v>83.15</v>
      </c>
      <c r="G61" s="7" t="s">
        <v>30</v>
      </c>
      <c r="H61" s="8">
        <v>94.39</v>
      </c>
      <c r="J61" s="7" t="s">
        <v>93</v>
      </c>
      <c r="K61" s="7">
        <v>88.84</v>
      </c>
      <c r="M61" s="7" t="s">
        <v>35</v>
      </c>
      <c r="N61" s="8">
        <v>104.22</v>
      </c>
    </row>
    <row r="62" spans="3:20" x14ac:dyDescent="0.3">
      <c r="C62" s="1">
        <v>3</v>
      </c>
      <c r="D62" s="2" t="s">
        <v>11</v>
      </c>
      <c r="E62" s="2">
        <v>84.97</v>
      </c>
      <c r="F62" s="1"/>
      <c r="G62" s="2" t="s">
        <v>94</v>
      </c>
      <c r="H62" s="3">
        <v>95.04</v>
      </c>
      <c r="I62" s="1"/>
      <c r="J62" s="2" t="s">
        <v>34</v>
      </c>
      <c r="K62" s="2">
        <v>89.56</v>
      </c>
      <c r="L62" s="1"/>
      <c r="M62" s="2" t="s">
        <v>95</v>
      </c>
      <c r="N62" s="3">
        <v>110.69</v>
      </c>
      <c r="O62" s="1"/>
      <c r="P62" s="1"/>
      <c r="Q62" s="1"/>
      <c r="R62" s="1"/>
      <c r="S62" s="1"/>
      <c r="T62" s="1"/>
    </row>
    <row r="63" spans="3:20" x14ac:dyDescent="0.3">
      <c r="D63" s="6" t="s">
        <v>18</v>
      </c>
      <c r="E63" s="12">
        <f>AVERAGE(E60:E62)</f>
        <v>83.74</v>
      </c>
      <c r="G63" s="6" t="s">
        <v>18</v>
      </c>
      <c r="H63" s="12">
        <f>AVERAGE(H60:H62)</f>
        <v>94.52</v>
      </c>
      <c r="J63" s="6" t="s">
        <v>18</v>
      </c>
      <c r="K63" s="12">
        <f>AVERAGE(K60:K62)</f>
        <v>88.626666666666665</v>
      </c>
      <c r="M63" s="6" t="s">
        <v>18</v>
      </c>
      <c r="N63" s="12">
        <f>AVERAGE(N60:N62)</f>
        <v>105.99000000000001</v>
      </c>
      <c r="P63" s="6">
        <v>0</v>
      </c>
      <c r="Q63" s="10">
        <f>H63/E63-1</f>
        <v>0.128731788870313</v>
      </c>
      <c r="R63" s="10">
        <f>K63/E63-1</f>
        <v>5.8355226494705814E-2</v>
      </c>
      <c r="S63" s="10">
        <f>N63/E63-1</f>
        <v>0.26570336756627677</v>
      </c>
      <c r="T63" s="11" t="s">
        <v>19</v>
      </c>
    </row>
    <row r="64" spans="3:20" x14ac:dyDescent="0.3">
      <c r="D64" s="29" t="s">
        <v>106</v>
      </c>
      <c r="E64" s="6">
        <f>_xlfn.STDEV.S(E60:E62)</f>
        <v>1.0655045753069288</v>
      </c>
      <c r="G64" s="29" t="s">
        <v>106</v>
      </c>
      <c r="H64" s="6">
        <f>_xlfn.STDEV.S(H60:H62)</f>
        <v>0.46872166581032387</v>
      </c>
      <c r="J64" s="29" t="s">
        <v>106</v>
      </c>
      <c r="K64" s="6">
        <f>_xlfn.STDEV.S(K60:K62)</f>
        <v>1.056282790418045</v>
      </c>
      <c r="M64" s="29" t="s">
        <v>106</v>
      </c>
      <c r="N64" s="6">
        <f>_xlfn.STDEV.S(N60:N62)</f>
        <v>4.1114352725052097</v>
      </c>
    </row>
    <row r="66" spans="3:20" x14ac:dyDescent="0.3">
      <c r="C66" s="6" t="s">
        <v>97</v>
      </c>
    </row>
    <row r="67" spans="3:20" ht="19" thickBot="1" x14ac:dyDescent="0.35">
      <c r="C67" s="5" t="s">
        <v>0</v>
      </c>
      <c r="D67" s="5" t="s">
        <v>1</v>
      </c>
      <c r="E67" s="5"/>
      <c r="F67" s="5"/>
      <c r="G67" s="5" t="s">
        <v>2</v>
      </c>
      <c r="H67" s="5"/>
      <c r="I67" s="5"/>
      <c r="J67" s="5" t="s">
        <v>3</v>
      </c>
      <c r="K67" s="5"/>
      <c r="L67" s="5"/>
      <c r="M67" s="5" t="s">
        <v>4</v>
      </c>
      <c r="N67" s="5"/>
      <c r="O67" s="5"/>
      <c r="P67" s="5" t="s">
        <v>1</v>
      </c>
      <c r="Q67" s="5" t="s">
        <v>2</v>
      </c>
      <c r="R67" s="5" t="s">
        <v>3</v>
      </c>
      <c r="S67" s="5" t="s">
        <v>4</v>
      </c>
      <c r="T67" s="5"/>
    </row>
    <row r="68" spans="3:20" x14ac:dyDescent="0.3">
      <c r="C68" s="6">
        <v>1</v>
      </c>
      <c r="D68" s="7" t="s">
        <v>6</v>
      </c>
      <c r="E68" s="7">
        <v>87.78</v>
      </c>
      <c r="G68" s="7" t="s">
        <v>15</v>
      </c>
      <c r="H68" s="8">
        <v>95.27</v>
      </c>
      <c r="J68" s="7" t="s">
        <v>34</v>
      </c>
      <c r="K68" s="7">
        <v>92.54</v>
      </c>
      <c r="M68" s="7" t="s">
        <v>28</v>
      </c>
      <c r="N68" s="8">
        <v>104.98</v>
      </c>
      <c r="P68" s="6">
        <v>0</v>
      </c>
      <c r="Q68" s="10">
        <f>H68/E68-1</f>
        <v>8.5326953748006362E-2</v>
      </c>
      <c r="R68" s="10">
        <f>K68/E68-1</f>
        <v>5.4226475279106845E-2</v>
      </c>
      <c r="S68" s="10">
        <f>N68/E68-1</f>
        <v>0.19594440647072231</v>
      </c>
      <c r="T68" s="11" t="s">
        <v>10</v>
      </c>
    </row>
    <row r="69" spans="3:20" x14ac:dyDescent="0.3">
      <c r="C69" s="6">
        <v>2</v>
      </c>
      <c r="D69" s="7" t="s">
        <v>64</v>
      </c>
      <c r="E69" s="7">
        <v>90.21</v>
      </c>
      <c r="G69" s="7" t="s">
        <v>20</v>
      </c>
      <c r="H69" s="8">
        <v>99.02</v>
      </c>
      <c r="J69" s="7" t="s">
        <v>63</v>
      </c>
      <c r="K69" s="7">
        <v>94.33</v>
      </c>
      <c r="M69" s="7" t="s">
        <v>38</v>
      </c>
      <c r="N69" s="8">
        <v>105.02</v>
      </c>
    </row>
    <row r="70" spans="3:20" x14ac:dyDescent="0.3">
      <c r="C70" s="1">
        <v>3</v>
      </c>
      <c r="D70" s="2" t="s">
        <v>11</v>
      </c>
      <c r="E70" s="2">
        <v>90.32</v>
      </c>
      <c r="F70" s="1"/>
      <c r="G70" s="2" t="s">
        <v>59</v>
      </c>
      <c r="H70" s="3">
        <v>99.62</v>
      </c>
      <c r="I70" s="1"/>
      <c r="J70" s="2" t="s">
        <v>24</v>
      </c>
      <c r="K70" s="2">
        <v>94.43</v>
      </c>
      <c r="L70" s="1"/>
      <c r="M70" s="2" t="s">
        <v>20</v>
      </c>
      <c r="N70" s="3">
        <v>105.14</v>
      </c>
      <c r="O70" s="1"/>
      <c r="P70" s="1"/>
      <c r="Q70" s="1"/>
      <c r="R70" s="1"/>
      <c r="S70" s="1"/>
      <c r="T70" s="1"/>
    </row>
    <row r="71" spans="3:20" x14ac:dyDescent="0.3">
      <c r="D71" s="6" t="s">
        <v>18</v>
      </c>
      <c r="E71" s="12">
        <f>AVERAGE(E68:E70)</f>
        <v>89.436666666666667</v>
      </c>
      <c r="G71" s="6" t="s">
        <v>18</v>
      </c>
      <c r="H71" s="12">
        <f>AVERAGE(H68:H70)</f>
        <v>97.969999999999985</v>
      </c>
      <c r="J71" s="6" t="s">
        <v>18</v>
      </c>
      <c r="K71" s="12">
        <f>AVERAGE(K68:K70)</f>
        <v>93.766666666666666</v>
      </c>
      <c r="M71" s="6" t="s">
        <v>18</v>
      </c>
      <c r="N71" s="12">
        <f>AVERAGE(N68:N70)</f>
        <v>105.04666666666667</v>
      </c>
      <c r="P71" s="6">
        <v>0</v>
      </c>
      <c r="Q71" s="10">
        <f>H71/E71-1</f>
        <v>9.5412023405761826E-2</v>
      </c>
      <c r="R71" s="10">
        <f>K71/E71-1</f>
        <v>4.8414147814095587E-2</v>
      </c>
      <c r="S71" s="10">
        <f>N71/E71-1</f>
        <v>0.17453691625358725</v>
      </c>
      <c r="T71" s="11" t="s">
        <v>19</v>
      </c>
    </row>
    <row r="72" spans="3:20" x14ac:dyDescent="0.3">
      <c r="D72" s="29" t="s">
        <v>106</v>
      </c>
      <c r="E72" s="6">
        <f>_xlfn.STDEV.S(E68:E70)</f>
        <v>1.4357692479410891</v>
      </c>
      <c r="G72" s="29" t="s">
        <v>106</v>
      </c>
      <c r="H72" s="6">
        <f>_xlfn.STDEV.S(H68:H70)</f>
        <v>2.3574350468252598</v>
      </c>
      <c r="J72" s="29" t="s">
        <v>106</v>
      </c>
      <c r="K72" s="6">
        <f>_xlfn.STDEV.S(K68:K70)</f>
        <v>1.0635005093244334</v>
      </c>
      <c r="M72" s="29" t="s">
        <v>106</v>
      </c>
      <c r="N72" s="6">
        <f>_xlfn.STDEV.S(N68:N70)</f>
        <v>8.3266639978644669E-2</v>
      </c>
    </row>
    <row r="74" spans="3:20" x14ac:dyDescent="0.3">
      <c r="C74" s="6" t="s">
        <v>99</v>
      </c>
    </row>
    <row r="75" spans="3:20" ht="19" thickBot="1" x14ac:dyDescent="0.35">
      <c r="C75" s="5" t="s">
        <v>0</v>
      </c>
      <c r="D75" s="5" t="s">
        <v>1</v>
      </c>
      <c r="E75" s="5"/>
      <c r="F75" s="5"/>
      <c r="G75" s="5" t="s">
        <v>2</v>
      </c>
      <c r="H75" s="5"/>
      <c r="I75" s="5"/>
      <c r="J75" s="5" t="s">
        <v>3</v>
      </c>
      <c r="K75" s="5"/>
      <c r="L75" s="5"/>
      <c r="M75" s="5" t="s">
        <v>4</v>
      </c>
      <c r="N75" s="5"/>
      <c r="O75" s="5"/>
      <c r="P75" s="5" t="s">
        <v>1</v>
      </c>
      <c r="Q75" s="5" t="s">
        <v>2</v>
      </c>
      <c r="R75" s="5" t="s">
        <v>3</v>
      </c>
      <c r="S75" s="5" t="s">
        <v>4</v>
      </c>
      <c r="T75" s="5"/>
    </row>
    <row r="76" spans="3:20" x14ac:dyDescent="0.3">
      <c r="C76" s="6">
        <v>1</v>
      </c>
      <c r="D76" s="7" t="s">
        <v>11</v>
      </c>
      <c r="E76" s="7">
        <v>90.67</v>
      </c>
      <c r="G76" s="7" t="s">
        <v>20</v>
      </c>
      <c r="H76" s="8">
        <v>101.11</v>
      </c>
      <c r="J76" s="7" t="s">
        <v>12</v>
      </c>
      <c r="K76" s="7">
        <v>100.26</v>
      </c>
      <c r="M76" s="7" t="s">
        <v>20</v>
      </c>
      <c r="N76" s="8">
        <v>113.95</v>
      </c>
      <c r="P76" s="6">
        <v>0</v>
      </c>
      <c r="Q76" s="10">
        <f>H76/E76-1</f>
        <v>0.11514282563141065</v>
      </c>
      <c r="R76" s="10">
        <f>K76/E76-1</f>
        <v>0.10576817028785701</v>
      </c>
      <c r="S76" s="10">
        <f>N76/E76-1</f>
        <v>0.25675526635050172</v>
      </c>
      <c r="T76" s="11" t="s">
        <v>10</v>
      </c>
    </row>
    <row r="77" spans="3:20" x14ac:dyDescent="0.3">
      <c r="C77" s="6">
        <v>2</v>
      </c>
      <c r="D77" s="7" t="s">
        <v>6</v>
      </c>
      <c r="E77" s="7">
        <v>93.2</v>
      </c>
      <c r="G77" s="7" t="s">
        <v>46</v>
      </c>
      <c r="H77" s="8">
        <v>103.98</v>
      </c>
      <c r="J77" s="7" t="s">
        <v>98</v>
      </c>
      <c r="K77" s="7">
        <v>102.43</v>
      </c>
      <c r="M77" s="7" t="s">
        <v>9</v>
      </c>
      <c r="N77" s="8">
        <v>113.99</v>
      </c>
    </row>
    <row r="78" spans="3:20" x14ac:dyDescent="0.3">
      <c r="C78" s="1">
        <v>3</v>
      </c>
      <c r="D78" s="2" t="s">
        <v>40</v>
      </c>
      <c r="E78" s="2">
        <v>94.18</v>
      </c>
      <c r="F78" s="1"/>
      <c r="G78" s="2" t="s">
        <v>30</v>
      </c>
      <c r="H78" s="3">
        <v>104.3</v>
      </c>
      <c r="I78" s="1"/>
      <c r="J78" s="2" t="s">
        <v>63</v>
      </c>
      <c r="K78" s="2">
        <v>103.42</v>
      </c>
      <c r="L78" s="1"/>
      <c r="M78" s="2" t="s">
        <v>38</v>
      </c>
      <c r="N78" s="3">
        <v>118.39</v>
      </c>
      <c r="O78" s="1"/>
      <c r="P78" s="1"/>
      <c r="Q78" s="1"/>
      <c r="R78" s="1"/>
      <c r="S78" s="1"/>
      <c r="T78" s="1"/>
    </row>
    <row r="79" spans="3:20" x14ac:dyDescent="0.3">
      <c r="D79" s="6" t="s">
        <v>18</v>
      </c>
      <c r="E79" s="12">
        <f>AVERAGE(E76:E78)</f>
        <v>92.683333333333337</v>
      </c>
      <c r="G79" s="6" t="s">
        <v>18</v>
      </c>
      <c r="H79" s="12">
        <f>AVERAGE(H76:H78)</f>
        <v>103.13</v>
      </c>
      <c r="J79" s="6" t="s">
        <v>18</v>
      </c>
      <c r="K79" s="12">
        <f>AVERAGE(K76:K78)</f>
        <v>102.03666666666668</v>
      </c>
      <c r="M79" s="6" t="s">
        <v>18</v>
      </c>
      <c r="N79" s="12">
        <f>AVERAGE(N76:N78)</f>
        <v>115.44333333333333</v>
      </c>
      <c r="P79" s="6">
        <v>0</v>
      </c>
      <c r="Q79" s="10">
        <f>H79/E79-1</f>
        <v>0.11271354073008433</v>
      </c>
      <c r="R79" s="10">
        <f>K79/E79-1</f>
        <v>0.10091710124078412</v>
      </c>
      <c r="S79" s="10">
        <f>N79/E79-1</f>
        <v>0.24556734400287716</v>
      </c>
      <c r="T79" s="11" t="s">
        <v>19</v>
      </c>
    </row>
    <row r="80" spans="3:20" x14ac:dyDescent="0.3">
      <c r="D80" s="29" t="s">
        <v>106</v>
      </c>
      <c r="E80" s="6">
        <f>_xlfn.STDEV.S(E76:E78)</f>
        <v>1.8111414448720844</v>
      </c>
      <c r="G80" s="29" t="s">
        <v>106</v>
      </c>
      <c r="H80" s="6">
        <f>_xlfn.STDEV.S(H76:H78)</f>
        <v>1.7566729917659694</v>
      </c>
      <c r="J80" s="29" t="s">
        <v>106</v>
      </c>
      <c r="K80" s="6">
        <f>_xlfn.STDEV.S(K76:K78)</f>
        <v>1.6163023644520629</v>
      </c>
      <c r="M80" s="29" t="s">
        <v>106</v>
      </c>
      <c r="N80" s="6">
        <f>_xlfn.STDEV.S(N76:N78)</f>
        <v>2.5519665619543956</v>
      </c>
    </row>
    <row r="82" spans="3:20" x14ac:dyDescent="0.3">
      <c r="C82" s="6" t="s">
        <v>100</v>
      </c>
    </row>
    <row r="83" spans="3:20" ht="19" thickBot="1" x14ac:dyDescent="0.35">
      <c r="C83" s="5" t="s">
        <v>0</v>
      </c>
      <c r="D83" s="5" t="s">
        <v>1</v>
      </c>
      <c r="E83" s="5"/>
      <c r="F83" s="5"/>
      <c r="G83" s="5" t="s">
        <v>2</v>
      </c>
      <c r="H83" s="5"/>
      <c r="I83" s="5"/>
      <c r="J83" s="5" t="s">
        <v>3</v>
      </c>
      <c r="K83" s="5"/>
      <c r="L83" s="5"/>
      <c r="M83" s="5" t="s">
        <v>4</v>
      </c>
      <c r="N83" s="5"/>
      <c r="O83" s="5"/>
      <c r="P83" s="5" t="s">
        <v>1</v>
      </c>
      <c r="Q83" s="5" t="s">
        <v>2</v>
      </c>
      <c r="R83" s="5" t="s">
        <v>3</v>
      </c>
      <c r="S83" s="5" t="s">
        <v>4</v>
      </c>
      <c r="T83" s="5"/>
    </row>
    <row r="84" spans="3:20" x14ac:dyDescent="0.3">
      <c r="C84" s="6">
        <v>1</v>
      </c>
      <c r="D84" s="7" t="s">
        <v>11</v>
      </c>
      <c r="E84" s="7">
        <v>84.26</v>
      </c>
      <c r="G84" s="7" t="s">
        <v>30</v>
      </c>
      <c r="H84" s="8">
        <v>94.27</v>
      </c>
      <c r="J84" s="7" t="s">
        <v>104</v>
      </c>
      <c r="K84" s="7">
        <v>90.84</v>
      </c>
      <c r="M84" s="7" t="s">
        <v>103</v>
      </c>
      <c r="N84" s="8">
        <v>100.52</v>
      </c>
      <c r="P84" s="6">
        <v>0</v>
      </c>
      <c r="Q84" s="10">
        <f>H84/E84-1</f>
        <v>0.1187989556135769</v>
      </c>
      <c r="R84" s="10">
        <f>K84/E84-1</f>
        <v>7.8091621172561076E-2</v>
      </c>
      <c r="S84" s="10">
        <f>N84/E84-1</f>
        <v>0.19297412769997613</v>
      </c>
      <c r="T84" s="11" t="s">
        <v>10</v>
      </c>
    </row>
    <row r="85" spans="3:20" x14ac:dyDescent="0.3">
      <c r="C85" s="6">
        <v>2</v>
      </c>
      <c r="D85" s="7" t="s">
        <v>101</v>
      </c>
      <c r="E85" s="7">
        <v>85.96</v>
      </c>
      <c r="G85" s="7" t="s">
        <v>20</v>
      </c>
      <c r="H85" s="8">
        <v>94.69</v>
      </c>
      <c r="J85" s="7" t="s">
        <v>105</v>
      </c>
      <c r="K85" s="7">
        <v>91.35</v>
      </c>
      <c r="M85" s="7" t="s">
        <v>20</v>
      </c>
      <c r="N85" s="8">
        <v>101.46</v>
      </c>
    </row>
    <row r="86" spans="3:20" x14ac:dyDescent="0.3">
      <c r="C86" s="1">
        <v>3</v>
      </c>
      <c r="D86" s="2" t="s">
        <v>102</v>
      </c>
      <c r="E86" s="2">
        <v>87.22</v>
      </c>
      <c r="F86" s="1"/>
      <c r="G86" s="2" t="s">
        <v>86</v>
      </c>
      <c r="H86" s="3">
        <v>94.77</v>
      </c>
      <c r="I86" s="1"/>
      <c r="J86" s="2" t="s">
        <v>63</v>
      </c>
      <c r="K86" s="2">
        <v>91.92</v>
      </c>
      <c r="L86" s="1"/>
      <c r="M86" s="2" t="s">
        <v>42</v>
      </c>
      <c r="N86" s="3">
        <v>106.45</v>
      </c>
      <c r="O86" s="1"/>
      <c r="P86" s="1"/>
      <c r="Q86" s="1"/>
      <c r="R86" s="1"/>
      <c r="S86" s="1"/>
      <c r="T86" s="1"/>
    </row>
    <row r="87" spans="3:20" x14ac:dyDescent="0.3">
      <c r="D87" s="6" t="s">
        <v>18</v>
      </c>
      <c r="E87" s="12">
        <f>AVERAGE(E84:E86)</f>
        <v>85.813333333333333</v>
      </c>
      <c r="G87" s="6" t="s">
        <v>18</v>
      </c>
      <c r="H87" s="12">
        <f>AVERAGE(H84:H86)</f>
        <v>94.576666666666654</v>
      </c>
      <c r="J87" s="6" t="s">
        <v>18</v>
      </c>
      <c r="K87" s="12">
        <f>AVERAGE(K84:K86)</f>
        <v>91.37</v>
      </c>
      <c r="M87" s="6" t="s">
        <v>18</v>
      </c>
      <c r="N87" s="12">
        <f>AVERAGE(N84:N86)</f>
        <v>102.81</v>
      </c>
      <c r="P87" s="6">
        <v>0</v>
      </c>
      <c r="Q87" s="10">
        <f>H87/E87-1</f>
        <v>0.10212088253573626</v>
      </c>
      <c r="R87" s="10">
        <f>K87/E87-1</f>
        <v>6.4752952144188969E-2</v>
      </c>
      <c r="S87" s="10">
        <f>N87/E87-1</f>
        <v>0.19806556867619651</v>
      </c>
      <c r="T87" s="11" t="s">
        <v>19</v>
      </c>
    </row>
    <row r="88" spans="3:20" x14ac:dyDescent="0.3">
      <c r="D88" s="29" t="s">
        <v>106</v>
      </c>
      <c r="E88" s="6">
        <f>_xlfn.STDEV.S(E84:E86)</f>
        <v>1.4854404509549761</v>
      </c>
      <c r="G88" s="29" t="s">
        <v>106</v>
      </c>
      <c r="H88" s="6">
        <f>_xlfn.STDEV.S(H84:H86)</f>
        <v>0.26857649437978282</v>
      </c>
      <c r="J88" s="29" t="s">
        <v>106</v>
      </c>
      <c r="K88" s="6">
        <f>_xlfn.STDEV.S(K84:K86)</f>
        <v>0.54027770636960326</v>
      </c>
      <c r="M88" s="29" t="s">
        <v>106</v>
      </c>
      <c r="N88" s="6">
        <f>_xlfn.STDEV.S(N84:N86)</f>
        <v>3.1871774346590791</v>
      </c>
    </row>
  </sheetData>
  <mergeCells count="4">
    <mergeCell ref="V5:W5"/>
    <mergeCell ref="V3:AA3"/>
    <mergeCell ref="V4:W4"/>
    <mergeCell ref="V6:W6"/>
  </mergeCells>
  <pageMargins left="0.7" right="0.7" top="0.75" bottom="0.75" header="0.3" footer="0.3"/>
  <pageSetup scale="4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C002B-4C05-3A41-A5A0-052FCEC0B134}">
  <dimension ref="B1:H6"/>
  <sheetViews>
    <sheetView showGridLines="0" zoomScale="130" zoomScaleNormal="130" workbookViewId="0">
      <selection activeCell="D29" sqref="D29"/>
    </sheetView>
  </sheetViews>
  <sheetFormatPr baseColWidth="10" defaultRowHeight="18" x14ac:dyDescent="0.3"/>
  <cols>
    <col min="8" max="8" width="11.33203125" bestFit="1" customWidth="1"/>
  </cols>
  <sheetData>
    <row r="1" spans="2:8" x14ac:dyDescent="0.3">
      <c r="D1" s="33" t="s">
        <v>118</v>
      </c>
      <c r="E1" s="33" t="s">
        <v>119</v>
      </c>
      <c r="F1" s="33" t="s">
        <v>120</v>
      </c>
      <c r="G1" s="33" t="s">
        <v>121</v>
      </c>
      <c r="H1" s="33" t="s">
        <v>122</v>
      </c>
    </row>
    <row r="2" spans="2:8" ht="76" x14ac:dyDescent="0.3">
      <c r="B2" s="42" t="s">
        <v>108</v>
      </c>
      <c r="C2" s="43" t="s">
        <v>112</v>
      </c>
      <c r="D2" s="43" t="s">
        <v>113</v>
      </c>
      <c r="E2" s="43" t="s">
        <v>114</v>
      </c>
      <c r="F2" s="43" t="s">
        <v>115</v>
      </c>
      <c r="G2" s="43" t="s">
        <v>116</v>
      </c>
      <c r="H2" s="44" t="s">
        <v>117</v>
      </c>
    </row>
    <row r="3" spans="2:8" x14ac:dyDescent="0.3">
      <c r="B3" s="45" t="s">
        <v>109</v>
      </c>
      <c r="C3" s="34">
        <v>92.11</v>
      </c>
      <c r="D3" s="35">
        <v>1</v>
      </c>
      <c r="E3" s="36">
        <f>C3/D3</f>
        <v>92.11</v>
      </c>
      <c r="F3" s="36">
        <f>E4</f>
        <v>92.092924144438683</v>
      </c>
      <c r="G3" s="36">
        <f>F3</f>
        <v>92.092924144438683</v>
      </c>
      <c r="H3" s="46">
        <f>G3*1.2</f>
        <v>110.51150897332641</v>
      </c>
    </row>
    <row r="4" spans="2:8" x14ac:dyDescent="0.3">
      <c r="B4" s="47" t="s">
        <v>110</v>
      </c>
      <c r="C4" s="37">
        <v>103.37</v>
      </c>
      <c r="D4" s="38">
        <f>1+'2021 EAP'!Y5</f>
        <v>1.1224532281967108</v>
      </c>
      <c r="E4" s="39">
        <f>C4/D4</f>
        <v>92.092924144438683</v>
      </c>
      <c r="F4" s="40">
        <f>E4</f>
        <v>92.092924144438683</v>
      </c>
      <c r="G4" s="40">
        <f>F4*D4</f>
        <v>103.37</v>
      </c>
      <c r="H4" s="48">
        <f>G4*1.2</f>
        <v>124.044</v>
      </c>
    </row>
    <row r="5" spans="2:8" x14ac:dyDescent="0.3">
      <c r="B5" s="47" t="s">
        <v>111</v>
      </c>
      <c r="C5" s="37">
        <v>99.02</v>
      </c>
      <c r="D5" s="38">
        <f>1+'2021 EAP'!Z5</f>
        <v>1.0660447146016292</v>
      </c>
      <c r="E5" s="40">
        <f>C5/D5</f>
        <v>92.885409630310704</v>
      </c>
      <c r="F5" s="40">
        <f>E4</f>
        <v>92.092924144438683</v>
      </c>
      <c r="G5" s="40">
        <f>F5*D5</f>
        <v>98.175175036387628</v>
      </c>
      <c r="H5" s="48">
        <f>G5*1.2</f>
        <v>117.81021004366515</v>
      </c>
    </row>
    <row r="6" spans="2:8" x14ac:dyDescent="0.3">
      <c r="B6" s="49" t="s">
        <v>84</v>
      </c>
      <c r="C6" s="50">
        <v>114.05</v>
      </c>
      <c r="D6" s="51">
        <f>1+'2021 EAP'!AA5</f>
        <v>1.225028061049084</v>
      </c>
      <c r="E6" s="52">
        <f>C6/D6</f>
        <v>93.099908178699494</v>
      </c>
      <c r="F6" s="52">
        <f>E4</f>
        <v>92.092924144438683</v>
      </c>
      <c r="G6" s="52">
        <f>F6*D6</f>
        <v>112.81641630100209</v>
      </c>
      <c r="H6" s="53">
        <f>G6*1.2</f>
        <v>135.3796995612025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81ED-F2BC-CE4E-ABFA-B31E8300BA91}">
  <dimension ref="B2:H7"/>
  <sheetViews>
    <sheetView showGridLines="0" zoomScale="150" zoomScaleNormal="150" workbookViewId="0">
      <selection activeCell="B14" sqref="B14"/>
    </sheetView>
  </sheetViews>
  <sheetFormatPr baseColWidth="10" defaultRowHeight="18" x14ac:dyDescent="0.3"/>
  <sheetData>
    <row r="2" spans="2:8" x14ac:dyDescent="0.3">
      <c r="B2" s="54"/>
      <c r="C2" s="54"/>
      <c r="D2" s="66" t="s">
        <v>118</v>
      </c>
      <c r="E2" s="66" t="s">
        <v>119</v>
      </c>
      <c r="F2" s="66" t="s">
        <v>120</v>
      </c>
      <c r="G2" s="66" t="s">
        <v>121</v>
      </c>
      <c r="H2" s="66" t="s">
        <v>122</v>
      </c>
    </row>
    <row r="3" spans="2:8" ht="76" x14ac:dyDescent="0.3">
      <c r="B3" s="63" t="s">
        <v>108</v>
      </c>
      <c r="C3" s="64" t="s">
        <v>112</v>
      </c>
      <c r="D3" s="64" t="s">
        <v>113</v>
      </c>
      <c r="E3" s="64" t="s">
        <v>114</v>
      </c>
      <c r="F3" s="64" t="s">
        <v>115</v>
      </c>
      <c r="G3" s="64" t="s">
        <v>116</v>
      </c>
      <c r="H3" s="65" t="s">
        <v>123</v>
      </c>
    </row>
    <row r="4" spans="2:8" x14ac:dyDescent="0.3">
      <c r="B4" s="67" t="s">
        <v>109</v>
      </c>
      <c r="C4" s="55">
        <v>90.22</v>
      </c>
      <c r="D4" s="56">
        <v>1</v>
      </c>
      <c r="E4" s="36">
        <f>C4/D4</f>
        <v>90.22</v>
      </c>
      <c r="F4" s="36">
        <f>MIN(E4:E7)</f>
        <v>88.140186915887853</v>
      </c>
      <c r="G4" s="36">
        <f>F4</f>
        <v>88.140186915887853</v>
      </c>
      <c r="H4" s="46">
        <f>G4*1.15</f>
        <v>101.36121495327102</v>
      </c>
    </row>
    <row r="5" spans="2:8" x14ac:dyDescent="0.3">
      <c r="B5" s="67" t="s">
        <v>110</v>
      </c>
      <c r="C5" s="55">
        <v>103.37</v>
      </c>
      <c r="D5" s="56">
        <v>1.1200000000000001</v>
      </c>
      <c r="E5" s="41">
        <f>C5/D5</f>
        <v>92.294642857142847</v>
      </c>
      <c r="F5" s="40">
        <f>F4</f>
        <v>88.140186915887853</v>
      </c>
      <c r="G5" s="40">
        <f>F5*D5</f>
        <v>98.717009345794409</v>
      </c>
      <c r="H5" s="48">
        <f t="shared" ref="H5:H7" si="0">G5*1.15</f>
        <v>113.52456074766356</v>
      </c>
    </row>
    <row r="6" spans="2:8" x14ac:dyDescent="0.3">
      <c r="B6" s="67" t="s">
        <v>111</v>
      </c>
      <c r="C6" s="55">
        <v>94.31</v>
      </c>
      <c r="D6" s="59">
        <v>1.07</v>
      </c>
      <c r="E6" s="62">
        <f>C6/D6</f>
        <v>88.140186915887853</v>
      </c>
      <c r="F6" s="60">
        <f>F5</f>
        <v>88.140186915887853</v>
      </c>
      <c r="G6" s="40">
        <f>F6*D6</f>
        <v>94.31</v>
      </c>
      <c r="H6" s="48">
        <f t="shared" si="0"/>
        <v>108.45649999999999</v>
      </c>
    </row>
    <row r="7" spans="2:8" x14ac:dyDescent="0.3">
      <c r="B7" s="68" t="s">
        <v>84</v>
      </c>
      <c r="C7" s="57">
        <v>117.75</v>
      </c>
      <c r="D7" s="58">
        <v>1.23</v>
      </c>
      <c r="E7" s="61">
        <f>C7/D7</f>
        <v>95.731707317073173</v>
      </c>
      <c r="F7" s="52">
        <f>F6</f>
        <v>88.140186915887853</v>
      </c>
      <c r="G7" s="52">
        <f>F7*D7</f>
        <v>108.41242990654206</v>
      </c>
      <c r="H7" s="53">
        <f t="shared" si="0"/>
        <v>124.67429439252336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2019 EAP</vt:lpstr>
      <vt:lpstr>2021 EAP</vt:lpstr>
      <vt:lpstr>Example EAP Junior</vt:lpstr>
      <vt:lpstr>Example EAP</vt:lpstr>
      <vt:lpstr>'2019 EAP'!Print_Area</vt:lpstr>
      <vt:lpstr>'2021 EAP'!Print_Area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 Sribar</dc:creator>
  <cp:lastModifiedBy>Rok Sribar</cp:lastModifiedBy>
  <dcterms:created xsi:type="dcterms:W3CDTF">2019-01-23T02:18:39Z</dcterms:created>
  <dcterms:modified xsi:type="dcterms:W3CDTF">2021-03-31T23:18:23Z</dcterms:modified>
</cp:coreProperties>
</file>